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ml.chartshapes+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6.xml" ContentType="application/vnd.openxmlformats-officedocument.drawingml.chartshapes+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9.xml" ContentType="application/vnd.openxmlformats-officedocument.drawingml.chartshapes+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0.xml" ContentType="application/vnd.openxmlformats-officedocument.drawingml.chartshapes+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1.xml" ContentType="application/vnd.openxmlformats-officedocument.drawingml.chartshapes+xml"/>
  <Override PartName="/xl/charts/chart15.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4.xml" ContentType="application/vnd.openxmlformats-officedocument.drawingml.chartshapes+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5.xml" ContentType="application/vnd.openxmlformats-officedocument.drawingml.chartshapes+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6.xml" ContentType="application/vnd.openxmlformats-officedocument.drawingml.chartshapes+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7.xml" ContentType="application/vnd.openxmlformats-officedocument.drawingml.chartshapes+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8.xml" ContentType="application/vnd.openxmlformats-officedocument.drawingml.chartshapes+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T:\Etudes\Communiqué de presse\Fichiers à maintenir à jour\EFT\"/>
    </mc:Choice>
  </mc:AlternateContent>
  <xr:revisionPtr revIDLastSave="0" documentId="13_ncr:1_{FF298BD6-B2D1-4A4F-88D6-392A0E253271}" xr6:coauthVersionLast="47" xr6:coauthVersionMax="47" xr10:uidLastSave="{00000000-0000-0000-0000-000000000000}"/>
  <bookViews>
    <workbookView xWindow="-120" yWindow="-120" windowWidth="29040" windowHeight="15720" tabRatio="903" xr2:uid="{00000000-000D-0000-FFFF-FFFF00000000}"/>
  </bookViews>
  <sheets>
    <sheet name="Inhoudstafel" sheetId="12" r:id="rId1"/>
    <sheet name="1_werkgelegenheid_werkloosheid" sheetId="6" r:id="rId2"/>
    <sheet name="2_Absolute cijfers" sheetId="9" r:id="rId3"/>
    <sheet name="Grafiek 1" sheetId="17" r:id="rId4"/>
    <sheet name="3_Werkgelegenheidsgraad" sheetId="13" r:id="rId5"/>
    <sheet name="Grafiek 2" sheetId="15" r:id="rId6"/>
    <sheet name="4_Contracttype" sheetId="14" r:id="rId7"/>
    <sheet name="Bijlage 1 - Aanvullingen" sheetId="16" r:id="rId8"/>
    <sheet name="Bijlage 2 - Pendel" sheetId="3" r:id="rId9"/>
    <sheet name="Bijlage 3 - Arbeidskwaliteit" sheetId="4" r:id="rId10"/>
    <sheet name="Bijlage 4 - WGHgr. 1989-2025" sheetId="5" r:id="rId11"/>
    <sheet name="Bijlage 5 - Herkomst 1" sheetId="18" r:id="rId12"/>
    <sheet name="Bijlage 5 - Herkomst_Grafiek" sheetId="20" r:id="rId13"/>
    <sheet name="Bijlage 6 - Herkomst &amp; geslacht" sheetId="19" r:id="rId14"/>
    <sheet name="Bijlage 7 - # kind &amp; geslacht" sheetId="21" r:id="rId15"/>
  </sheets>
  <externalReferences>
    <externalReference r:id="rId16"/>
    <externalReference r:id="rId17"/>
  </externalReferences>
  <definedNames>
    <definedName name="A._Kerncijfers" localSheetId="1">[1]A!#REF!</definedName>
    <definedName name="A._Kerncijfers">[1]A!#REF!</definedName>
    <definedName name="auto">#REF!</definedName>
    <definedName name="AutonR_Amb">#REF!</definedName>
    <definedName name="AutonR_Amb_jaar">#REF!</definedName>
    <definedName name="AutonR_Amb_kwart">#REF!</definedName>
    <definedName name="AutonR_arb">#REF!</definedName>
    <definedName name="AutonR_arb_jaar">#REF!</definedName>
    <definedName name="AutonR_arb_kwart">#REF!</definedName>
    <definedName name="AutonR_bed">#REF!</definedName>
    <definedName name="AutonR_bed_jaar">#REF!</definedName>
    <definedName name="AutonR_bed_kwart">#REF!</definedName>
    <definedName name="AutonR_man">#REF!</definedName>
    <definedName name="AutonR_man_jaar">#REF!</definedName>
    <definedName name="AutonR_man_kwart">#REF!</definedName>
    <definedName name="AutonR_tot">#REF!</definedName>
    <definedName name="AutonR_vrouw">#REF!</definedName>
    <definedName name="AutonR_vrouw_jaar">#REF!</definedName>
    <definedName name="AutonR_vrouw_kwart">#REF!</definedName>
    <definedName name="_xlnm.Database" localSheetId="1">#REF!</definedName>
    <definedName name="_xlnm.Database">#REF!</definedName>
    <definedName name="chiffres_clés">[1]A!#REF!</definedName>
    <definedName name="dat_ont">'[2]Macro''s'!$B$10</definedName>
    <definedName name="Datum_fr">#REF!</definedName>
    <definedName name="Datum_nl">#REF!</definedName>
    <definedName name="dd" hidden="1">{"tabfr1 rrn",#N/A,FALSE,"tabel 1 lftd_sexe";"tabfr2 rrn",#N/A,FALSE,"tabel 2 act";"tabfr3 rrn",#N/A,FALSE,"tabel 3 sect_stat";"tabfr4 rrn",#N/A,FALSE,"tabel 4 domicile";"tabfr5 rrn",#N/A,FALSE,"tabel 5 typ_prest";"tabfr6 rrn",#N/A,FALSE,"tabel 6 sect_dim"}</definedName>
    <definedName name="Kwartaal">#REF!</definedName>
    <definedName name="lijst5">#REF!</definedName>
    <definedName name="lijst5arr">#REF!</definedName>
    <definedName name="nl" hidden="1">{"tabnl1 rrn",#N/A,FALSE,"tabel 1 lftd_sexe";"tabnl2 rrn",#N/A,FALSE,"tabel 2 act";"tabnl3 rrn",#N/A,FALSE,"tabel 3 sect_stat";"tabnl4 rrn",#N/A,FALSE,"tabel 4 domicile";"tabnl5 rrn",#N/A,FALSE,"tabel 5 typ_prest";"tabnl6 rrn",#N/A,FALSE,"tabel 6 sect_dim"}</definedName>
    <definedName name="nlnl"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so_ge">'[2]Macro''s'!$B$9</definedName>
    <definedName name="tabel_10_waarden">#REF!</definedName>
    <definedName name="tabel_10bis_waarden">#REF!</definedName>
    <definedName name="tabel_10ter_waarden">#REF!</definedName>
    <definedName name="tabel_2_waarden">#REF!</definedName>
    <definedName name="tabel_3_waarden">#REF!</definedName>
    <definedName name="tabel_4_waarden">#REF!</definedName>
    <definedName name="tabel_5_waarden">#REF!</definedName>
    <definedName name="tabel_7_waarden">#REF!</definedName>
    <definedName name="tabel_7bis_waarden">#REF!</definedName>
    <definedName name="tabel_7quater_waarden">#REF!</definedName>
    <definedName name="tabel_7ter_waarden">#REF!</definedName>
    <definedName name="tabel_8_waarden">#REF!</definedName>
    <definedName name="tabel_8bis_waarden">#REF!</definedName>
    <definedName name="tabel_8ter_waarden">#REF!</definedName>
    <definedName name="tabel_9_waarden">#REF!</definedName>
    <definedName name="tabel_90_waarden">#REF!</definedName>
    <definedName name="tabel_90ter_waarden">#REF!</definedName>
    <definedName name="tabel_9bis_waarden">#REF!</definedName>
    <definedName name="tabel_9bisW_waarden">#REF!</definedName>
    <definedName name="tabel_9ter_waarden">#REF!</definedName>
    <definedName name="tabel_9terW_waarden">#REF!</definedName>
    <definedName name="tabel_9w_waarden">#REF!</definedName>
    <definedName name="wrn"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ans." hidden="1">{"tabfr1 rrn",#N/A,FALSE,"tabel 1 lftd_sexe";"tabfr2 rrn",#N/A,FALSE,"tabel 2 act";"tabfr3 rrn",#N/A,FALSE,"tabel 3 sect_stat";"tabfr4 rrn",#N/A,FALSE,"tabel 4 domicile";"tabfr5 rrn",#N/A,FALSE,"tabel 5 typ_prest";"tabfr6 rrn",#N/A,FALSE,"tabel 6 sect_dim"}</definedName>
    <definedName name="wrn.Nederlands." hidden="1">{"tabnl1 rrn",#N/A,FALSE,"tabel 1 lftd_sexe";"tabnl2 rrn",#N/A,FALSE,"tabel 2 act";"tabnl3 rrn",#N/A,FALSE,"tabel 3 sect_stat";"tabnl4 rrn",#N/A,FALSE,"tabel 4 domicile";"tabnl5 rrn",#N/A,FALSE,"tabel 5 typ_prest";"tabnl6 rrn",#N/A,FALSE,"tabel 6 sect_dim"}</definedName>
    <definedName name="wrn.nl."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_xlnm.Print_Area" localSheetId="8">'Bijlage 2 - Pendel'!$A$1:$P$40</definedName>
    <definedName name="_xlnm.Print_Area" localSheetId="10">'Bijlage 4 - WGHgr. 1989-2025'!$A$1:$T$52</definedName>
    <definedName name="_xlnm.Print_Area" localSheetId="11">'Bijlage 5 - Herkomst 1'!$A$1:$AC$57</definedName>
    <definedName name="_xlnm.Print_Area" localSheetId="12">'Bijlage 5 - Herkomst_Grafiek'!$A$1:$Y$42</definedName>
    <definedName name="_xlnm.Print_Area" localSheetId="3">'Grafiek 1'!$A$1:$K$79</definedName>
    <definedName name="_xlnm.Print_Area" localSheetId="5">'Grafiek 2'!$A$1:$K$40</definedName>
    <definedName name="_xlnm.Print_Area" localSheetId="0">Inhoudstafel!$A$1:$G$73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2" i="9" l="1"/>
  <c r="P32" i="9"/>
  <c r="N32" i="9"/>
  <c r="R31" i="9"/>
  <c r="P31" i="9"/>
  <c r="N31" i="9"/>
  <c r="J18" i="21"/>
  <c r="J12" i="21"/>
  <c r="J9" i="21"/>
  <c r="I27" i="21"/>
  <c r="H27" i="21"/>
  <c r="G27" i="21"/>
  <c r="F27" i="21"/>
  <c r="E27" i="21"/>
  <c r="D27" i="21"/>
  <c r="C27" i="21"/>
  <c r="B27" i="21"/>
  <c r="I26" i="21"/>
  <c r="H26" i="21"/>
  <c r="G26" i="21"/>
  <c r="F26" i="21"/>
  <c r="E26" i="21"/>
  <c r="D26" i="21"/>
  <c r="C26" i="21"/>
  <c r="B26" i="21"/>
  <c r="I25" i="21"/>
  <c r="H25" i="21"/>
  <c r="G25" i="21"/>
  <c r="F25" i="21"/>
  <c r="E25" i="21"/>
  <c r="D25" i="21"/>
  <c r="C25" i="21"/>
  <c r="B25" i="21"/>
  <c r="I24" i="21"/>
  <c r="H24" i="21"/>
  <c r="G24" i="21"/>
  <c r="F24" i="21"/>
  <c r="E24" i="21"/>
  <c r="D24" i="21"/>
  <c r="C24" i="21"/>
  <c r="B24" i="21"/>
  <c r="I23" i="21"/>
  <c r="H23" i="21"/>
  <c r="G23" i="21"/>
  <c r="F23" i="21"/>
  <c r="E23" i="21"/>
  <c r="D23" i="21"/>
  <c r="C23" i="21"/>
  <c r="B23" i="21"/>
  <c r="J20" i="21"/>
  <c r="J19" i="21"/>
  <c r="J17" i="21"/>
  <c r="J16" i="21"/>
  <c r="J13" i="21"/>
  <c r="J11" i="21"/>
  <c r="J10" i="21"/>
  <c r="N47" i="19"/>
  <c r="M47" i="19"/>
  <c r="L47" i="19"/>
  <c r="Q46" i="19"/>
  <c r="P46" i="19"/>
  <c r="O46" i="19"/>
  <c r="Q45" i="19"/>
  <c r="P45" i="19"/>
  <c r="O45" i="19"/>
  <c r="Q44" i="19"/>
  <c r="P44" i="19"/>
  <c r="O44" i="19"/>
  <c r="N42" i="19"/>
  <c r="M42" i="19"/>
  <c r="L42" i="19"/>
  <c r="Q41" i="19"/>
  <c r="P41" i="19"/>
  <c r="O41" i="19"/>
  <c r="Q40" i="19"/>
  <c r="P40" i="19"/>
  <c r="O40" i="19"/>
  <c r="Q39" i="19"/>
  <c r="P39" i="19"/>
  <c r="O39" i="19"/>
  <c r="N37" i="19"/>
  <c r="M37" i="19"/>
  <c r="L37" i="19"/>
  <c r="Q36" i="19"/>
  <c r="P36" i="19"/>
  <c r="O36" i="19"/>
  <c r="Q35" i="19"/>
  <c r="P35" i="19"/>
  <c r="O35" i="19"/>
  <c r="Q34" i="19"/>
  <c r="P34" i="19"/>
  <c r="O34" i="19"/>
  <c r="N32" i="19"/>
  <c r="M32" i="19"/>
  <c r="L32" i="19"/>
  <c r="Q31" i="19"/>
  <c r="P31" i="19"/>
  <c r="O31" i="19"/>
  <c r="Q30" i="19"/>
  <c r="P30" i="19"/>
  <c r="O30" i="19"/>
  <c r="Q29" i="19"/>
  <c r="P29" i="19"/>
  <c r="O29" i="19"/>
  <c r="N25" i="19"/>
  <c r="M25" i="19"/>
  <c r="L25" i="19"/>
  <c r="Q24" i="19"/>
  <c r="P24" i="19"/>
  <c r="O24" i="19"/>
  <c r="Q23" i="19"/>
  <c r="P23" i="19"/>
  <c r="O23" i="19"/>
  <c r="Q22" i="19"/>
  <c r="P22" i="19"/>
  <c r="O22" i="19"/>
  <c r="N20" i="19"/>
  <c r="M20" i="19"/>
  <c r="L20" i="19"/>
  <c r="Q19" i="19"/>
  <c r="P19" i="19"/>
  <c r="O19" i="19"/>
  <c r="Q18" i="19"/>
  <c r="P18" i="19"/>
  <c r="O18" i="19"/>
  <c r="Q17" i="19"/>
  <c r="P17" i="19"/>
  <c r="O17" i="19"/>
  <c r="N15" i="19"/>
  <c r="M15" i="19"/>
  <c r="L15" i="19"/>
  <c r="Q14" i="19"/>
  <c r="P14" i="19"/>
  <c r="O14" i="19"/>
  <c r="Q13" i="19"/>
  <c r="P13" i="19"/>
  <c r="O13" i="19"/>
  <c r="Q12" i="19"/>
  <c r="P12" i="19"/>
  <c r="O12" i="19"/>
  <c r="N10" i="19"/>
  <c r="M10" i="19"/>
  <c r="L10" i="19"/>
  <c r="Q9" i="19"/>
  <c r="P9" i="19"/>
  <c r="O9" i="19"/>
  <c r="Q8" i="19"/>
  <c r="P8" i="19"/>
  <c r="O8" i="19"/>
  <c r="Q7" i="19"/>
  <c r="P7" i="19"/>
  <c r="O7" i="19"/>
  <c r="Z55" i="18"/>
  <c r="Y55" i="18"/>
  <c r="X55" i="18"/>
  <c r="AC54" i="18"/>
  <c r="AB54" i="18"/>
  <c r="AA54" i="18"/>
  <c r="AC53" i="18"/>
  <c r="AB53" i="18"/>
  <c r="AA53" i="18"/>
  <c r="AC52" i="18"/>
  <c r="AB52" i="18"/>
  <c r="AA52" i="18"/>
  <c r="Z49" i="18"/>
  <c r="Y49" i="18"/>
  <c r="X49" i="18"/>
  <c r="AC48" i="18"/>
  <c r="AB48" i="18"/>
  <c r="AA48" i="18"/>
  <c r="AC47" i="18"/>
  <c r="AB47" i="18"/>
  <c r="AA47" i="18"/>
  <c r="AC46" i="18"/>
  <c r="AB46" i="18"/>
  <c r="AA46" i="18"/>
  <c r="Z43" i="18"/>
  <c r="Y43" i="18"/>
  <c r="X43" i="18"/>
  <c r="AC42" i="18"/>
  <c r="AB42" i="18"/>
  <c r="AA42" i="18"/>
  <c r="AC41" i="18"/>
  <c r="AB41" i="18"/>
  <c r="AA41" i="18"/>
  <c r="AC40" i="18"/>
  <c r="AB40" i="18"/>
  <c r="AA40" i="18"/>
  <c r="Z37" i="18"/>
  <c r="Y37" i="18"/>
  <c r="X37" i="18"/>
  <c r="AC36" i="18"/>
  <c r="AB36" i="18"/>
  <c r="AA36" i="18"/>
  <c r="AC35" i="18"/>
  <c r="AB35" i="18"/>
  <c r="AA35" i="18"/>
  <c r="AC34" i="18"/>
  <c r="AB34" i="18"/>
  <c r="AA34" i="18"/>
  <c r="Z26" i="18"/>
  <c r="Y26" i="18"/>
  <c r="X26" i="18"/>
  <c r="AC25" i="18"/>
  <c r="AB25" i="18"/>
  <c r="AA25" i="18"/>
  <c r="AC24" i="18"/>
  <c r="AB24" i="18"/>
  <c r="AA24" i="18"/>
  <c r="AC23" i="18"/>
  <c r="AB23" i="18"/>
  <c r="AA23" i="18"/>
  <c r="Z20" i="18"/>
  <c r="Y20" i="18"/>
  <c r="X20" i="18"/>
  <c r="AC19" i="18"/>
  <c r="AB19" i="18"/>
  <c r="AA19" i="18"/>
  <c r="AC18" i="18"/>
  <c r="AB18" i="18"/>
  <c r="AA18" i="18"/>
  <c r="AC17" i="18"/>
  <c r="AB17" i="18"/>
  <c r="AA17" i="18"/>
  <c r="Z14" i="18"/>
  <c r="Y14" i="18"/>
  <c r="X14" i="18"/>
  <c r="AC13" i="18"/>
  <c r="AB13" i="18"/>
  <c r="AA13" i="18"/>
  <c r="AC12" i="18"/>
  <c r="AB12" i="18"/>
  <c r="AA12" i="18"/>
  <c r="AC11" i="18"/>
  <c r="AB11" i="18"/>
  <c r="AA11" i="18"/>
  <c r="Z8" i="18"/>
  <c r="Y8" i="18"/>
  <c r="X8" i="18"/>
  <c r="AC7" i="18"/>
  <c r="AB7" i="18"/>
  <c r="AA7" i="18"/>
  <c r="AC6" i="18"/>
  <c r="AB6" i="18"/>
  <c r="AA6" i="18"/>
  <c r="AC5" i="18"/>
  <c r="AB5" i="18"/>
  <c r="AA5" i="18"/>
  <c r="BH50" i="5"/>
  <c r="BG50" i="5"/>
  <c r="BH45" i="5"/>
  <c r="BG45" i="5"/>
  <c r="BH40" i="5"/>
  <c r="BG40" i="5"/>
  <c r="BH35" i="5"/>
  <c r="BG35" i="5"/>
  <c r="BH24" i="5"/>
  <c r="BG24" i="5"/>
  <c r="BH19" i="5"/>
  <c r="BG19" i="5"/>
  <c r="BH14" i="5"/>
  <c r="BG14" i="5"/>
  <c r="BH9" i="5"/>
  <c r="BG9" i="5"/>
  <c r="R72" i="4"/>
  <c r="Q72" i="4"/>
  <c r="P72" i="4"/>
  <c r="R71" i="4"/>
  <c r="Q71" i="4"/>
  <c r="P71" i="4"/>
  <c r="R70" i="4"/>
  <c r="Q70" i="4"/>
  <c r="P70" i="4"/>
  <c r="R69" i="4"/>
  <c r="Q69" i="4"/>
  <c r="P69" i="4"/>
  <c r="R68" i="4"/>
  <c r="Q68" i="4"/>
  <c r="P68" i="4"/>
  <c r="R67" i="4"/>
  <c r="Q67" i="4"/>
  <c r="P67" i="4"/>
  <c r="R66" i="4"/>
  <c r="Q66" i="4"/>
  <c r="P66" i="4"/>
  <c r="R65" i="4"/>
  <c r="Q65" i="4"/>
  <c r="P65" i="4"/>
  <c r="R64" i="4"/>
  <c r="Q64" i="4"/>
  <c r="P64" i="4"/>
  <c r="R63" i="4"/>
  <c r="Q63" i="4"/>
  <c r="P63" i="4"/>
  <c r="R62" i="4"/>
  <c r="Q62" i="4"/>
  <c r="P62" i="4"/>
  <c r="R61" i="4"/>
  <c r="Q61" i="4"/>
  <c r="P61" i="4"/>
  <c r="R60" i="4"/>
  <c r="Q60" i="4"/>
  <c r="P60" i="4"/>
  <c r="R59" i="4"/>
  <c r="Q59" i="4"/>
  <c r="P59" i="4"/>
  <c r="R58" i="4"/>
  <c r="Q58" i="4"/>
  <c r="P58" i="4"/>
  <c r="R57" i="4"/>
  <c r="Q57" i="4"/>
  <c r="P57" i="4"/>
  <c r="R56" i="4"/>
  <c r="Q56" i="4"/>
  <c r="P56" i="4"/>
  <c r="R55" i="4"/>
  <c r="Q55" i="4"/>
  <c r="P55" i="4"/>
  <c r="R54" i="4"/>
  <c r="Q54" i="4"/>
  <c r="P54" i="4"/>
  <c r="R53" i="4"/>
  <c r="Q53" i="4"/>
  <c r="P53" i="4"/>
  <c r="R52" i="4"/>
  <c r="Q52" i="4"/>
  <c r="P52" i="4"/>
  <c r="R51" i="4"/>
  <c r="Q51" i="4"/>
  <c r="P51" i="4"/>
  <c r="R50" i="4"/>
  <c r="Q50" i="4"/>
  <c r="P50" i="4"/>
  <c r="R49" i="4"/>
  <c r="Q49" i="4"/>
  <c r="P49" i="4"/>
  <c r="R48" i="4"/>
  <c r="Q48" i="4"/>
  <c r="P48" i="4"/>
  <c r="R47" i="4"/>
  <c r="Q47" i="4"/>
  <c r="P47" i="4"/>
  <c r="R46" i="4"/>
  <c r="Q46" i="4"/>
  <c r="P46" i="4"/>
  <c r="R45" i="4"/>
  <c r="Q45" i="4"/>
  <c r="P45" i="4"/>
  <c r="R44" i="4"/>
  <c r="Q44" i="4"/>
  <c r="P44" i="4"/>
  <c r="R43" i="4"/>
  <c r="Q43" i="4"/>
  <c r="P43" i="4"/>
  <c r="R42" i="4"/>
  <c r="Q42" i="4"/>
  <c r="P42" i="4"/>
  <c r="R41" i="4"/>
  <c r="Q41" i="4"/>
  <c r="P41" i="4"/>
  <c r="R40" i="4"/>
  <c r="Q40" i="4"/>
  <c r="P40" i="4"/>
  <c r="R39" i="4"/>
  <c r="Q39" i="4"/>
  <c r="P39" i="4"/>
  <c r="R38" i="4"/>
  <c r="Q38" i="4"/>
  <c r="P38" i="4"/>
  <c r="R37" i="4"/>
  <c r="Q37" i="4"/>
  <c r="P37" i="4"/>
  <c r="R32" i="4"/>
  <c r="Q32" i="4"/>
  <c r="P32" i="4"/>
  <c r="R31" i="4"/>
  <c r="Q31" i="4"/>
  <c r="P31" i="4"/>
  <c r="R30" i="4"/>
  <c r="Q30" i="4"/>
  <c r="P30" i="4"/>
  <c r="R29" i="4"/>
  <c r="Q29" i="4"/>
  <c r="P29" i="4"/>
  <c r="R28" i="4"/>
  <c r="Q28" i="4"/>
  <c r="P28" i="4"/>
  <c r="R27" i="4"/>
  <c r="Q27" i="4"/>
  <c r="P27" i="4"/>
  <c r="R26" i="4"/>
  <c r="Q26" i="4"/>
  <c r="P26" i="4"/>
  <c r="R25" i="4"/>
  <c r="Q25" i="4"/>
  <c r="P25" i="4"/>
  <c r="R24" i="4"/>
  <c r="Q24" i="4"/>
  <c r="P24" i="4"/>
  <c r="R23" i="4"/>
  <c r="Q23" i="4"/>
  <c r="P23" i="4"/>
  <c r="R22" i="4"/>
  <c r="Q22" i="4"/>
  <c r="P22" i="4"/>
  <c r="R21" i="4"/>
  <c r="Q21" i="4"/>
  <c r="P21" i="4"/>
  <c r="R16" i="4"/>
  <c r="Q16" i="4"/>
  <c r="P16" i="4"/>
  <c r="R15" i="4"/>
  <c r="Q15" i="4"/>
  <c r="P15" i="4"/>
  <c r="R14" i="4"/>
  <c r="Q14" i="4"/>
  <c r="P14" i="4"/>
  <c r="R13" i="4"/>
  <c r="Q13" i="4"/>
  <c r="P13" i="4"/>
  <c r="R12" i="4"/>
  <c r="Q12" i="4"/>
  <c r="P12" i="4"/>
  <c r="R11" i="4"/>
  <c r="Q11" i="4"/>
  <c r="P11" i="4"/>
  <c r="R10" i="4"/>
  <c r="Q10" i="4"/>
  <c r="P10" i="4"/>
  <c r="R9" i="4"/>
  <c r="Q9" i="4"/>
  <c r="P9" i="4"/>
  <c r="R8" i="4"/>
  <c r="Q8" i="4"/>
  <c r="P8" i="4"/>
  <c r="R7" i="4"/>
  <c r="Q7" i="4"/>
  <c r="P7" i="4"/>
  <c r="R6" i="4"/>
  <c r="Q6" i="4"/>
  <c r="P6" i="4"/>
  <c r="R5" i="4"/>
  <c r="Q5" i="4"/>
  <c r="P5" i="4"/>
  <c r="M15" i="3"/>
  <c r="M16" i="3" s="1"/>
  <c r="L15" i="3"/>
  <c r="L16" i="3" s="1"/>
  <c r="P14" i="3"/>
  <c r="O14" i="3"/>
  <c r="N14" i="3"/>
  <c r="P13" i="3"/>
  <c r="O13" i="3"/>
  <c r="N13" i="3"/>
  <c r="P12" i="3"/>
  <c r="O12" i="3"/>
  <c r="N12" i="3"/>
  <c r="P11" i="3"/>
  <c r="O11" i="3"/>
  <c r="N11" i="3"/>
  <c r="M10" i="3"/>
  <c r="P9" i="3"/>
  <c r="O9" i="3"/>
  <c r="N9" i="3"/>
  <c r="M9" i="3"/>
  <c r="L9" i="3"/>
  <c r="L10" i="3" s="1"/>
  <c r="P8" i="3"/>
  <c r="O8" i="3"/>
  <c r="N8" i="3"/>
  <c r="P7" i="3"/>
  <c r="O7" i="3"/>
  <c r="N7" i="3"/>
  <c r="P6" i="3"/>
  <c r="O6" i="3"/>
  <c r="N6" i="3"/>
  <c r="P5" i="3"/>
  <c r="O5" i="3"/>
  <c r="N5" i="3"/>
  <c r="Q48" i="16"/>
  <c r="P48" i="16"/>
  <c r="O48" i="16"/>
  <c r="Q47" i="16"/>
  <c r="P47" i="16"/>
  <c r="O47" i="16"/>
  <c r="Q46" i="16"/>
  <c r="P46" i="16"/>
  <c r="O46" i="16"/>
  <c r="Q45" i="16"/>
  <c r="P45" i="16"/>
  <c r="O45" i="16"/>
  <c r="Q44" i="16"/>
  <c r="P44" i="16"/>
  <c r="O44" i="16"/>
  <c r="Q43" i="16"/>
  <c r="P43" i="16"/>
  <c r="O43" i="16"/>
  <c r="Q42" i="16"/>
  <c r="P42" i="16"/>
  <c r="O42" i="16"/>
  <c r="Q41" i="16"/>
  <c r="P41" i="16"/>
  <c r="O41" i="16"/>
  <c r="Q40" i="16"/>
  <c r="P40" i="16"/>
  <c r="O40" i="16"/>
  <c r="Q39" i="16"/>
  <c r="P39" i="16"/>
  <c r="O39" i="16"/>
  <c r="Q38" i="16"/>
  <c r="P38" i="16"/>
  <c r="O38" i="16"/>
  <c r="Q37" i="16"/>
  <c r="P37" i="16"/>
  <c r="O37" i="16"/>
  <c r="Q32" i="16"/>
  <c r="P32" i="16"/>
  <c r="O32" i="16"/>
  <c r="Q31" i="16"/>
  <c r="P31" i="16"/>
  <c r="O31" i="16"/>
  <c r="Q30" i="16"/>
  <c r="P30" i="16"/>
  <c r="O30" i="16"/>
  <c r="Q29" i="16"/>
  <c r="P29" i="16"/>
  <c r="O29" i="16"/>
  <c r="Q28" i="16"/>
  <c r="P28" i="16"/>
  <c r="O28" i="16"/>
  <c r="Q27" i="16"/>
  <c r="P27" i="16"/>
  <c r="O27" i="16"/>
  <c r="Q26" i="16"/>
  <c r="P26" i="16"/>
  <c r="O26" i="16"/>
  <c r="Q25" i="16"/>
  <c r="P25" i="16"/>
  <c r="O25" i="16"/>
  <c r="Q24" i="16"/>
  <c r="P24" i="16"/>
  <c r="O24" i="16"/>
  <c r="Q23" i="16"/>
  <c r="P23" i="16"/>
  <c r="O23" i="16"/>
  <c r="Q22" i="16"/>
  <c r="P22" i="16"/>
  <c r="O22" i="16"/>
  <c r="Q21" i="16"/>
  <c r="P21" i="16"/>
  <c r="O21" i="16"/>
  <c r="Q16" i="16"/>
  <c r="P16" i="16"/>
  <c r="O16" i="16"/>
  <c r="Q15" i="16"/>
  <c r="P15" i="16"/>
  <c r="O15" i="16"/>
  <c r="Q14" i="16"/>
  <c r="P14" i="16"/>
  <c r="O14" i="16"/>
  <c r="Q13" i="16"/>
  <c r="P13" i="16"/>
  <c r="O13" i="16"/>
  <c r="Q12" i="16"/>
  <c r="P12" i="16"/>
  <c r="O12" i="16"/>
  <c r="Q11" i="16"/>
  <c r="P11" i="16"/>
  <c r="O11" i="16"/>
  <c r="Q10" i="16"/>
  <c r="P10" i="16"/>
  <c r="O10" i="16"/>
  <c r="Q9" i="16"/>
  <c r="P9" i="16"/>
  <c r="O9" i="16"/>
  <c r="Q8" i="16"/>
  <c r="P8" i="16"/>
  <c r="O8" i="16"/>
  <c r="Q7" i="16"/>
  <c r="P7" i="16"/>
  <c r="O7" i="16"/>
  <c r="Q6" i="16"/>
  <c r="P6" i="16"/>
  <c r="O6" i="16"/>
  <c r="Q5" i="16"/>
  <c r="P5" i="16"/>
  <c r="O5" i="16"/>
  <c r="Q33" i="14"/>
  <c r="P33" i="14"/>
  <c r="O33" i="14"/>
  <c r="N33" i="14"/>
  <c r="Q32" i="14"/>
  <c r="P32" i="14"/>
  <c r="O32" i="14"/>
  <c r="N32" i="14"/>
  <c r="Q31" i="14"/>
  <c r="P31" i="14"/>
  <c r="O31" i="14"/>
  <c r="N31" i="14"/>
  <c r="Q30" i="14"/>
  <c r="P30" i="14"/>
  <c r="O30" i="14"/>
  <c r="N30" i="14"/>
  <c r="Q29" i="14"/>
  <c r="P29" i="14"/>
  <c r="O29" i="14"/>
  <c r="N29" i="14"/>
  <c r="Q25" i="14"/>
  <c r="P25" i="14"/>
  <c r="O25" i="14"/>
  <c r="N25" i="14"/>
  <c r="Q24" i="14"/>
  <c r="P24" i="14"/>
  <c r="O24" i="14"/>
  <c r="N24" i="14"/>
  <c r="Q23" i="14"/>
  <c r="P23" i="14"/>
  <c r="O23" i="14"/>
  <c r="N23" i="14"/>
  <c r="Q22" i="14"/>
  <c r="P22" i="14"/>
  <c r="O22" i="14"/>
  <c r="N22" i="14"/>
  <c r="Q21" i="14"/>
  <c r="P21" i="14"/>
  <c r="O21" i="14"/>
  <c r="N21" i="14"/>
  <c r="Q17" i="14"/>
  <c r="P17" i="14"/>
  <c r="O17" i="14"/>
  <c r="N17" i="14"/>
  <c r="Q16" i="14"/>
  <c r="P16" i="14"/>
  <c r="O16" i="14"/>
  <c r="N16" i="14"/>
  <c r="Q15" i="14"/>
  <c r="P15" i="14"/>
  <c r="O15" i="14"/>
  <c r="N15" i="14"/>
  <c r="Q14" i="14"/>
  <c r="P14" i="14"/>
  <c r="O14" i="14"/>
  <c r="N14" i="14"/>
  <c r="Q13" i="14"/>
  <c r="P13" i="14"/>
  <c r="O13" i="14"/>
  <c r="N13" i="14"/>
  <c r="Q9" i="14"/>
  <c r="P9" i="14"/>
  <c r="O9" i="14"/>
  <c r="N9" i="14"/>
  <c r="Q8" i="14"/>
  <c r="P8" i="14"/>
  <c r="O8" i="14"/>
  <c r="N8" i="14"/>
  <c r="Q7" i="14"/>
  <c r="P7" i="14"/>
  <c r="O7" i="14"/>
  <c r="N7" i="14"/>
  <c r="Q6" i="14"/>
  <c r="P6" i="14"/>
  <c r="O6" i="14"/>
  <c r="N6" i="14"/>
  <c r="Q5" i="14"/>
  <c r="P5" i="14"/>
  <c r="O5" i="14"/>
  <c r="N5" i="14"/>
  <c r="S33" i="14"/>
  <c r="R33" i="14"/>
  <c r="S32" i="14"/>
  <c r="R32" i="14"/>
  <c r="S31" i="14"/>
  <c r="R31" i="14"/>
  <c r="S30" i="14"/>
  <c r="R30" i="14"/>
  <c r="S29" i="14"/>
  <c r="R29" i="14"/>
  <c r="S25" i="14"/>
  <c r="R25" i="14"/>
  <c r="S24" i="14"/>
  <c r="R24" i="14"/>
  <c r="S23" i="14"/>
  <c r="R23" i="14"/>
  <c r="S22" i="14"/>
  <c r="R22" i="14"/>
  <c r="S21" i="14"/>
  <c r="R21" i="14"/>
  <c r="S17" i="14"/>
  <c r="R17" i="14"/>
  <c r="S16" i="14"/>
  <c r="R16" i="14"/>
  <c r="S15" i="14"/>
  <c r="R15" i="14"/>
  <c r="S14" i="14"/>
  <c r="R14" i="14"/>
  <c r="S13" i="14"/>
  <c r="R13" i="14"/>
  <c r="S9" i="14"/>
  <c r="R9" i="14"/>
  <c r="S8" i="14"/>
  <c r="R8" i="14"/>
  <c r="S7" i="14"/>
  <c r="R7" i="14"/>
  <c r="S6" i="14"/>
  <c r="R6" i="14"/>
  <c r="S5" i="14"/>
  <c r="R5" i="14"/>
  <c r="K33" i="14"/>
  <c r="K32" i="14"/>
  <c r="K31" i="14"/>
  <c r="K30" i="14"/>
  <c r="K29" i="14"/>
  <c r="Q50" i="13"/>
  <c r="P50" i="13"/>
  <c r="O50" i="13"/>
  <c r="Q49" i="13"/>
  <c r="P49" i="13"/>
  <c r="O49" i="13"/>
  <c r="Q45" i="13"/>
  <c r="P45" i="13"/>
  <c r="O45" i="13"/>
  <c r="Q44" i="13"/>
  <c r="P44" i="13"/>
  <c r="O44" i="13"/>
  <c r="Q43" i="13"/>
  <c r="P43" i="13"/>
  <c r="O43" i="13"/>
  <c r="Q41" i="13"/>
  <c r="P41" i="13"/>
  <c r="O41" i="13"/>
  <c r="Q40" i="13"/>
  <c r="P40" i="13"/>
  <c r="O40" i="13"/>
  <c r="Q39" i="13"/>
  <c r="P39" i="13"/>
  <c r="O39" i="13"/>
  <c r="Q37" i="13"/>
  <c r="P37" i="13"/>
  <c r="O37" i="13"/>
  <c r="Q36" i="13"/>
  <c r="P36" i="13"/>
  <c r="O36" i="13"/>
  <c r="Q35" i="13"/>
  <c r="P35" i="13"/>
  <c r="O35" i="13"/>
  <c r="Q33" i="13"/>
  <c r="P33" i="13"/>
  <c r="O33" i="13"/>
  <c r="Q32" i="13"/>
  <c r="P32" i="13"/>
  <c r="O32" i="13"/>
  <c r="Q30" i="13"/>
  <c r="P30" i="13"/>
  <c r="O30" i="13"/>
  <c r="Q29" i="13"/>
  <c r="P29" i="13"/>
  <c r="O29" i="13"/>
  <c r="Q27" i="13"/>
  <c r="P27" i="13"/>
  <c r="O27" i="13"/>
  <c r="Q26" i="13"/>
  <c r="P26" i="13"/>
  <c r="O26" i="13"/>
  <c r="Q25" i="13"/>
  <c r="P25" i="13"/>
  <c r="O25" i="13"/>
  <c r="Q23" i="13"/>
  <c r="P23" i="13"/>
  <c r="O23" i="13"/>
  <c r="Q22" i="13"/>
  <c r="P22" i="13"/>
  <c r="O22" i="13"/>
  <c r="Q21" i="13"/>
  <c r="P21" i="13"/>
  <c r="O21" i="13"/>
  <c r="Q19" i="13"/>
  <c r="P19" i="13"/>
  <c r="O19" i="13"/>
  <c r="Q18" i="13"/>
  <c r="P18" i="13"/>
  <c r="O18" i="13"/>
  <c r="Q17" i="13"/>
  <c r="P17" i="13"/>
  <c r="O17" i="13"/>
  <c r="Q15" i="13"/>
  <c r="P15" i="13"/>
  <c r="O15" i="13"/>
  <c r="Q14" i="13"/>
  <c r="P14" i="13"/>
  <c r="O14" i="13"/>
  <c r="Q13" i="13"/>
  <c r="P13" i="13"/>
  <c r="O13" i="13"/>
  <c r="Q9" i="13"/>
  <c r="P9" i="13"/>
  <c r="O9" i="13"/>
  <c r="Q8" i="13"/>
  <c r="P8" i="13"/>
  <c r="O8" i="13"/>
  <c r="Q7" i="13"/>
  <c r="P7" i="13"/>
  <c r="O7" i="13"/>
  <c r="Q6" i="13"/>
  <c r="P6" i="13"/>
  <c r="O6" i="13"/>
  <c r="O31" i="9" l="1"/>
  <c r="Q31" i="9"/>
  <c r="S31" i="9"/>
  <c r="Q32" i="9"/>
  <c r="O32" i="9"/>
  <c r="S32" i="9"/>
  <c r="N16" i="3"/>
  <c r="P16" i="3"/>
  <c r="O16" i="3"/>
  <c r="N10" i="3"/>
  <c r="O10" i="3"/>
  <c r="N15" i="3"/>
  <c r="P10" i="3"/>
  <c r="O15" i="3"/>
  <c r="P15" i="3"/>
  <c r="R29" i="9" l="1"/>
  <c r="S29" i="9" s="1"/>
  <c r="P29" i="9"/>
  <c r="Q29" i="9" s="1"/>
  <c r="O29" i="9"/>
  <c r="N29" i="9"/>
  <c r="S28" i="9"/>
  <c r="R28" i="9"/>
  <c r="P28" i="9"/>
  <c r="Q28" i="9" s="1"/>
  <c r="N28" i="9"/>
  <c r="O28" i="9" s="1"/>
  <c r="S26" i="9"/>
  <c r="R26" i="9"/>
  <c r="Q26" i="9"/>
  <c r="P26" i="9"/>
  <c r="N26" i="9"/>
  <c r="O26" i="9" s="1"/>
  <c r="R25" i="9"/>
  <c r="S25" i="9" s="1"/>
  <c r="Q25" i="9"/>
  <c r="P25" i="9"/>
  <c r="O25" i="9"/>
  <c r="N25" i="9"/>
  <c r="R24" i="9"/>
  <c r="S24" i="9" s="1"/>
  <c r="P24" i="9"/>
  <c r="Q24" i="9" s="1"/>
  <c r="O24" i="9"/>
  <c r="N24" i="9"/>
  <c r="S23" i="9"/>
  <c r="R23" i="9"/>
  <c r="P23" i="9"/>
  <c r="Q23" i="9" s="1"/>
  <c r="N23" i="9"/>
  <c r="O23" i="9" s="1"/>
  <c r="S22" i="9"/>
  <c r="R22" i="9"/>
  <c r="Q22" i="9"/>
  <c r="P22" i="9"/>
  <c r="N22" i="9"/>
  <c r="O22" i="9" s="1"/>
  <c r="R20" i="9"/>
  <c r="S20" i="9" s="1"/>
  <c r="Q20" i="9"/>
  <c r="P20" i="9"/>
  <c r="O20" i="9"/>
  <c r="N20" i="9"/>
  <c r="R19" i="9"/>
  <c r="S19" i="9" s="1"/>
  <c r="P19" i="9"/>
  <c r="Q19" i="9" s="1"/>
  <c r="O19" i="9"/>
  <c r="N19" i="9"/>
  <c r="S18" i="9"/>
  <c r="R18" i="9"/>
  <c r="P18" i="9"/>
  <c r="Q18" i="9" s="1"/>
  <c r="N18" i="9"/>
  <c r="O18" i="9" s="1"/>
  <c r="S16" i="9"/>
  <c r="R16" i="9"/>
  <c r="Q16" i="9"/>
  <c r="P16" i="9"/>
  <c r="N16" i="9"/>
  <c r="O16" i="9" s="1"/>
  <c r="R15" i="9"/>
  <c r="S15" i="9" s="1"/>
  <c r="Q15" i="9"/>
  <c r="P15" i="9"/>
  <c r="O15" i="9"/>
  <c r="N15" i="9"/>
  <c r="R14" i="9"/>
  <c r="S14" i="9" s="1"/>
  <c r="P14" i="9"/>
  <c r="Q14" i="9" s="1"/>
  <c r="O14" i="9"/>
  <c r="N14" i="9"/>
  <c r="S12" i="9"/>
  <c r="R12" i="9"/>
  <c r="P12" i="9"/>
  <c r="Q12" i="9" s="1"/>
  <c r="L12" i="9"/>
  <c r="N12" i="9" s="1"/>
  <c r="O12" i="9" s="1"/>
  <c r="R11" i="9"/>
  <c r="S11" i="9" s="1"/>
  <c r="P11" i="9"/>
  <c r="Q11" i="9" s="1"/>
  <c r="N11" i="9"/>
  <c r="O11" i="9" s="1"/>
  <c r="R10" i="9"/>
  <c r="S10" i="9" s="1"/>
  <c r="P10" i="9"/>
  <c r="Q10" i="9" s="1"/>
  <c r="N10" i="9"/>
  <c r="O10" i="9" s="1"/>
  <c r="R8" i="9"/>
  <c r="S8" i="9" s="1"/>
  <c r="P8" i="9"/>
  <c r="Q8" i="9" s="1"/>
  <c r="N8" i="9"/>
  <c r="O8" i="9" s="1"/>
  <c r="R7" i="9"/>
  <c r="S7" i="9" s="1"/>
  <c r="P7" i="9"/>
  <c r="Q7" i="9" s="1"/>
  <c r="N7" i="9"/>
  <c r="O7" i="9" s="1"/>
  <c r="R5" i="9"/>
  <c r="S5" i="9" s="1"/>
  <c r="P5" i="9"/>
  <c r="Q5" i="9" s="1"/>
  <c r="N5" i="9"/>
  <c r="O5" i="9" s="1"/>
  <c r="Q104" i="6"/>
  <c r="P104" i="6"/>
  <c r="O104" i="6"/>
  <c r="Q103" i="6"/>
  <c r="P103" i="6"/>
  <c r="O103" i="6"/>
  <c r="Q102" i="6"/>
  <c r="P102" i="6"/>
  <c r="O102" i="6"/>
  <c r="Q101" i="6"/>
  <c r="P101" i="6"/>
  <c r="O101" i="6"/>
  <c r="Q96" i="6"/>
  <c r="P96" i="6"/>
  <c r="O96" i="6"/>
  <c r="Q95" i="6"/>
  <c r="P95" i="6"/>
  <c r="O95" i="6"/>
  <c r="Q94" i="6"/>
  <c r="P94" i="6"/>
  <c r="O94" i="6"/>
  <c r="Q93" i="6"/>
  <c r="P93" i="6"/>
  <c r="O93" i="6"/>
  <c r="Q92" i="6"/>
  <c r="P92" i="6"/>
  <c r="O92" i="6"/>
  <c r="Q91" i="6"/>
  <c r="P91" i="6"/>
  <c r="O91" i="6"/>
  <c r="Q90" i="6"/>
  <c r="P90" i="6"/>
  <c r="O90" i="6"/>
  <c r="Q89" i="6"/>
  <c r="P89" i="6"/>
  <c r="O89" i="6"/>
  <c r="Q88" i="6"/>
  <c r="P88" i="6"/>
  <c r="O88" i="6"/>
  <c r="Q87" i="6"/>
  <c r="P87" i="6"/>
  <c r="O87" i="6"/>
  <c r="Q86" i="6"/>
  <c r="P86" i="6"/>
  <c r="O86" i="6"/>
  <c r="Q85" i="6"/>
  <c r="P85" i="6"/>
  <c r="O85" i="6"/>
  <c r="Q80" i="6"/>
  <c r="P80" i="6"/>
  <c r="O80" i="6"/>
  <c r="Q79" i="6"/>
  <c r="P79" i="6"/>
  <c r="O79" i="6"/>
  <c r="Q78" i="6"/>
  <c r="P78" i="6"/>
  <c r="O78" i="6"/>
  <c r="Q77" i="6"/>
  <c r="P77" i="6"/>
  <c r="O77" i="6"/>
  <c r="Q76" i="6"/>
  <c r="P76" i="6"/>
  <c r="O76" i="6"/>
  <c r="Q75" i="6"/>
  <c r="P75" i="6"/>
  <c r="O75" i="6"/>
  <c r="Q74" i="6"/>
  <c r="P74" i="6"/>
  <c r="O74" i="6"/>
  <c r="Q73" i="6"/>
  <c r="P73" i="6"/>
  <c r="O73" i="6"/>
  <c r="Q72" i="6"/>
  <c r="P72" i="6"/>
  <c r="O72" i="6"/>
  <c r="Q71" i="6"/>
  <c r="P71" i="6"/>
  <c r="O71" i="6"/>
  <c r="Q70" i="6"/>
  <c r="P70" i="6"/>
  <c r="O70" i="6"/>
  <c r="Q69" i="6"/>
  <c r="P69" i="6"/>
  <c r="O69" i="6"/>
  <c r="Q64" i="6"/>
  <c r="P64" i="6"/>
  <c r="O64" i="6"/>
  <c r="Q63" i="6"/>
  <c r="P63" i="6"/>
  <c r="O63" i="6"/>
  <c r="Q62" i="6"/>
  <c r="P62" i="6"/>
  <c r="O62" i="6"/>
  <c r="Q61" i="6"/>
  <c r="P61" i="6"/>
  <c r="O61" i="6"/>
  <c r="Q60" i="6"/>
  <c r="P60" i="6"/>
  <c r="O60" i="6"/>
  <c r="Q59" i="6"/>
  <c r="P59" i="6"/>
  <c r="O59" i="6"/>
  <c r="Q58" i="6"/>
  <c r="P58" i="6"/>
  <c r="O58" i="6"/>
  <c r="Q57" i="6"/>
  <c r="P57" i="6"/>
  <c r="O57" i="6"/>
  <c r="Q56" i="6"/>
  <c r="P56" i="6"/>
  <c r="O56" i="6"/>
  <c r="Q55" i="6"/>
  <c r="P55" i="6"/>
  <c r="O55" i="6"/>
  <c r="Q54" i="6"/>
  <c r="P54" i="6"/>
  <c r="O54" i="6"/>
  <c r="Q53" i="6"/>
  <c r="P53" i="6"/>
  <c r="O53" i="6"/>
  <c r="Q48" i="6"/>
  <c r="P48" i="6"/>
  <c r="O48" i="6"/>
  <c r="Q47" i="6"/>
  <c r="P47" i="6"/>
  <c r="O47" i="6"/>
  <c r="Q46" i="6"/>
  <c r="P46" i="6"/>
  <c r="O46" i="6"/>
  <c r="Q45" i="6"/>
  <c r="P45" i="6"/>
  <c r="O45" i="6"/>
  <c r="Q44" i="6"/>
  <c r="P44" i="6"/>
  <c r="O44" i="6"/>
  <c r="Q43" i="6"/>
  <c r="P43" i="6"/>
  <c r="O43" i="6"/>
  <c r="Q42" i="6"/>
  <c r="P42" i="6"/>
  <c r="O42" i="6"/>
  <c r="Q41" i="6"/>
  <c r="P41" i="6"/>
  <c r="O41" i="6"/>
  <c r="Q40" i="6"/>
  <c r="P40" i="6"/>
  <c r="O40" i="6"/>
  <c r="Q39" i="6"/>
  <c r="P39" i="6"/>
  <c r="O39" i="6"/>
  <c r="Q38" i="6"/>
  <c r="P38" i="6"/>
  <c r="O38" i="6"/>
  <c r="Q37" i="6"/>
  <c r="P37" i="6"/>
  <c r="O37" i="6"/>
  <c r="Q32" i="6"/>
  <c r="P32" i="6"/>
  <c r="O32" i="6"/>
  <c r="Q31" i="6"/>
  <c r="P31" i="6"/>
  <c r="O31" i="6"/>
  <c r="Q30" i="6"/>
  <c r="P30" i="6"/>
  <c r="O30" i="6"/>
  <c r="Q29" i="6"/>
  <c r="P29" i="6"/>
  <c r="O29" i="6"/>
  <c r="Q28" i="6"/>
  <c r="P28" i="6"/>
  <c r="O28" i="6"/>
  <c r="Q27" i="6"/>
  <c r="P27" i="6"/>
  <c r="O27" i="6"/>
  <c r="Q26" i="6"/>
  <c r="P26" i="6"/>
  <c r="O26" i="6"/>
  <c r="Q25" i="6"/>
  <c r="P25" i="6"/>
  <c r="O25" i="6"/>
  <c r="Q24" i="6"/>
  <c r="P24" i="6"/>
  <c r="O24" i="6"/>
  <c r="Q23" i="6"/>
  <c r="P23" i="6"/>
  <c r="O23" i="6"/>
  <c r="Q22" i="6"/>
  <c r="P22" i="6"/>
  <c r="O22" i="6"/>
  <c r="Q21" i="6"/>
  <c r="P21" i="6"/>
  <c r="O21" i="6"/>
  <c r="Q16" i="6"/>
  <c r="P16" i="6"/>
  <c r="O16" i="6"/>
  <c r="Q15" i="6"/>
  <c r="P15" i="6"/>
  <c r="O15" i="6"/>
  <c r="Q14" i="6"/>
  <c r="P14" i="6"/>
  <c r="O14" i="6"/>
  <c r="Q13" i="6"/>
  <c r="P13" i="6"/>
  <c r="O13" i="6"/>
  <c r="Q12" i="6"/>
  <c r="P12" i="6"/>
  <c r="O12" i="6"/>
  <c r="Q11" i="6"/>
  <c r="P11" i="6"/>
  <c r="O11" i="6"/>
  <c r="Q10" i="6"/>
  <c r="P10" i="6"/>
  <c r="O10" i="6"/>
  <c r="Q9" i="6"/>
  <c r="P9" i="6"/>
  <c r="O9" i="6"/>
  <c r="Q8" i="6"/>
  <c r="P8" i="6"/>
  <c r="O8" i="6"/>
  <c r="Q7" i="6"/>
  <c r="P7" i="6"/>
  <c r="O7" i="6"/>
  <c r="Q6" i="6"/>
  <c r="P6" i="6"/>
  <c r="O6" i="6"/>
  <c r="Q5" i="6"/>
  <c r="P5" i="6"/>
  <c r="O5" i="6"/>
  <c r="K47" i="19" l="1"/>
  <c r="J47" i="19"/>
  <c r="I47" i="19"/>
  <c r="H47" i="19"/>
  <c r="G47" i="19"/>
  <c r="F47" i="19"/>
  <c r="E47" i="19"/>
  <c r="D47" i="19"/>
  <c r="C47" i="19"/>
  <c r="B47" i="19"/>
  <c r="K42" i="19"/>
  <c r="J42" i="19"/>
  <c r="I42" i="19"/>
  <c r="H42" i="19"/>
  <c r="G42" i="19"/>
  <c r="F42" i="19"/>
  <c r="E42" i="19"/>
  <c r="D42" i="19"/>
  <c r="C42" i="19"/>
  <c r="B42" i="19"/>
  <c r="K37" i="19"/>
  <c r="J37" i="19"/>
  <c r="I37" i="19"/>
  <c r="H37" i="19"/>
  <c r="G37" i="19"/>
  <c r="F37" i="19"/>
  <c r="E37" i="19"/>
  <c r="D37" i="19"/>
  <c r="C37" i="19"/>
  <c r="B37" i="19"/>
  <c r="K32" i="19"/>
  <c r="J32" i="19"/>
  <c r="I32" i="19"/>
  <c r="H32" i="19"/>
  <c r="G32" i="19"/>
  <c r="F32" i="19"/>
  <c r="E32" i="19"/>
  <c r="D32" i="19"/>
  <c r="C32" i="19"/>
  <c r="B32" i="19"/>
  <c r="K25" i="19"/>
  <c r="J25" i="19"/>
  <c r="I25" i="19"/>
  <c r="H25" i="19"/>
  <c r="G25" i="19"/>
  <c r="F25" i="19"/>
  <c r="E25" i="19"/>
  <c r="D25" i="19"/>
  <c r="C25" i="19"/>
  <c r="B25" i="19"/>
  <c r="K20" i="19"/>
  <c r="J20" i="19"/>
  <c r="I20" i="19"/>
  <c r="H20" i="19"/>
  <c r="G20" i="19"/>
  <c r="F20" i="19"/>
  <c r="E20" i="19"/>
  <c r="D20" i="19"/>
  <c r="C20" i="19"/>
  <c r="B20" i="19"/>
  <c r="K15" i="19"/>
  <c r="J15" i="19"/>
  <c r="I15" i="19"/>
  <c r="H15" i="19"/>
  <c r="G15" i="19"/>
  <c r="F15" i="19"/>
  <c r="E15" i="19"/>
  <c r="D15" i="19"/>
  <c r="C15" i="19"/>
  <c r="B15" i="19"/>
  <c r="K10" i="19"/>
  <c r="J10" i="19"/>
  <c r="I10" i="19"/>
  <c r="H10" i="19"/>
  <c r="G10" i="19"/>
  <c r="F10" i="19"/>
  <c r="E10" i="19"/>
  <c r="D10" i="19"/>
  <c r="C10" i="19"/>
  <c r="B10" i="19"/>
  <c r="W55" i="18"/>
  <c r="V55" i="18"/>
  <c r="U55" i="18"/>
  <c r="T55" i="18"/>
  <c r="S55" i="18"/>
  <c r="R55" i="18"/>
  <c r="Q55" i="18"/>
  <c r="P55" i="18"/>
  <c r="O55" i="18"/>
  <c r="N55" i="18"/>
  <c r="W49" i="18"/>
  <c r="V49" i="18"/>
  <c r="U49" i="18"/>
  <c r="T49" i="18"/>
  <c r="S49" i="18"/>
  <c r="R49" i="18"/>
  <c r="Q49" i="18"/>
  <c r="P49" i="18"/>
  <c r="O49" i="18"/>
  <c r="N49" i="18"/>
  <c r="W43" i="18"/>
  <c r="V43" i="18"/>
  <c r="U43" i="18"/>
  <c r="T43" i="18"/>
  <c r="S43" i="18"/>
  <c r="R43" i="18"/>
  <c r="Q43" i="18"/>
  <c r="P43" i="18"/>
  <c r="O43" i="18"/>
  <c r="N43" i="18"/>
  <c r="W37" i="18"/>
  <c r="V37" i="18"/>
  <c r="U37" i="18"/>
  <c r="T37" i="18"/>
  <c r="S37" i="18"/>
  <c r="R37" i="18"/>
  <c r="Q37" i="18"/>
  <c r="P37" i="18"/>
  <c r="O37" i="18"/>
  <c r="N37" i="18"/>
  <c r="W26" i="18"/>
  <c r="V26" i="18"/>
  <c r="U26" i="18"/>
  <c r="T26" i="18"/>
  <c r="S26" i="18"/>
  <c r="R26" i="18"/>
  <c r="Q26" i="18"/>
  <c r="P26" i="18"/>
  <c r="O26" i="18"/>
  <c r="N26" i="18"/>
  <c r="W20" i="18"/>
  <c r="V20" i="18"/>
  <c r="U20" i="18"/>
  <c r="T20" i="18"/>
  <c r="S20" i="18"/>
  <c r="R20" i="18"/>
  <c r="Q20" i="18"/>
  <c r="P20" i="18"/>
  <c r="O20" i="18"/>
  <c r="N20" i="18"/>
  <c r="W14" i="18"/>
  <c r="V14" i="18"/>
  <c r="U14" i="18"/>
  <c r="T14" i="18"/>
  <c r="S14" i="18"/>
  <c r="R14" i="18"/>
  <c r="Q14" i="18"/>
  <c r="P14" i="18"/>
  <c r="O14" i="18"/>
  <c r="N14" i="18"/>
  <c r="W8" i="18"/>
  <c r="V8" i="18"/>
  <c r="U8" i="18"/>
  <c r="T8" i="18"/>
  <c r="S8" i="18"/>
  <c r="R8" i="18"/>
  <c r="Q8" i="18"/>
  <c r="P8" i="18"/>
  <c r="O8" i="18"/>
  <c r="N8" i="18"/>
  <c r="AH40" i="5" l="1"/>
  <c r="AG40" i="5"/>
  <c r="AF40" i="5"/>
  <c r="AE40" i="5"/>
  <c r="AD40" i="5"/>
  <c r="AC40" i="5"/>
  <c r="AB40" i="5"/>
  <c r="AA40" i="5"/>
  <c r="Z40" i="5"/>
  <c r="Y40" i="5"/>
  <c r="X40" i="5"/>
  <c r="AH45" i="5"/>
  <c r="AG45" i="5"/>
  <c r="AF45" i="5"/>
  <c r="AE45" i="5"/>
  <c r="AD45" i="5"/>
  <c r="AC45" i="5"/>
  <c r="AB45" i="5"/>
  <c r="AA45" i="5"/>
  <c r="Z45" i="5"/>
  <c r="Y45" i="5"/>
  <c r="X45" i="5"/>
  <c r="AH50" i="5"/>
  <c r="AG50" i="5"/>
  <c r="AF50" i="5"/>
  <c r="AE50" i="5"/>
  <c r="AD50" i="5"/>
  <c r="AC50" i="5"/>
  <c r="AB50" i="5"/>
  <c r="AA50" i="5"/>
  <c r="Z50" i="5"/>
  <c r="Y50" i="5"/>
  <c r="X50" i="5"/>
  <c r="Y35" i="5"/>
  <c r="Z35" i="5"/>
  <c r="AA35" i="5"/>
  <c r="AB35" i="5"/>
  <c r="AC35" i="5"/>
  <c r="AD35" i="5"/>
  <c r="AE35" i="5"/>
  <c r="AF35" i="5"/>
  <c r="AG35" i="5"/>
  <c r="AH35" i="5"/>
  <c r="X35" i="5"/>
  <c r="BF50" i="5"/>
  <c r="BF45" i="5"/>
  <c r="BF40" i="5"/>
  <c r="BF35" i="5"/>
  <c r="BF24" i="5"/>
  <c r="BF19" i="5"/>
  <c r="BF14" i="5"/>
  <c r="BF9" i="5"/>
  <c r="I48" i="16" l="1"/>
  <c r="I47" i="16"/>
  <c r="I46" i="16"/>
  <c r="I32" i="16"/>
  <c r="I31" i="16"/>
  <c r="I30" i="16"/>
  <c r="J33" i="14"/>
  <c r="J32" i="14"/>
  <c r="I32" i="14"/>
  <c r="H32" i="14"/>
  <c r="J31" i="14"/>
  <c r="I31" i="14"/>
  <c r="H31" i="14"/>
  <c r="J30" i="14"/>
  <c r="I30" i="14"/>
  <c r="J29" i="14"/>
  <c r="I29" i="14"/>
  <c r="H29" i="14"/>
  <c r="I25" i="14"/>
  <c r="H22" i="14"/>
  <c r="H25" i="14" s="1"/>
  <c r="I17" i="14"/>
  <c r="H14" i="14"/>
  <c r="H30" i="14" s="1"/>
  <c r="I9" i="14"/>
  <c r="BE50" i="5"/>
  <c r="BE45" i="5"/>
  <c r="BE40" i="5"/>
  <c r="BE35" i="5"/>
  <c r="BE24" i="5"/>
  <c r="BD24" i="5"/>
  <c r="BE19" i="5"/>
  <c r="BD19" i="5"/>
  <c r="BE14" i="5"/>
  <c r="BD14" i="5"/>
  <c r="BE9" i="5"/>
  <c r="BD9" i="5"/>
  <c r="BC24" i="5"/>
  <c r="BC19" i="5"/>
  <c r="BC14" i="5"/>
  <c r="BC9" i="5"/>
  <c r="BA24" i="5"/>
  <c r="BA19" i="5"/>
  <c r="BA14" i="5"/>
  <c r="BA9" i="5"/>
  <c r="X9" i="5"/>
  <c r="Y9" i="5"/>
  <c r="Z9" i="5"/>
  <c r="AA9" i="5"/>
  <c r="AS9" i="5"/>
  <c r="AT9" i="5"/>
  <c r="AV9" i="5"/>
  <c r="AW9" i="5"/>
  <c r="AX9" i="5"/>
  <c r="AY9" i="5"/>
  <c r="AZ9" i="5"/>
  <c r="X14" i="5"/>
  <c r="Y14" i="5"/>
  <c r="Z14" i="5"/>
  <c r="AA14" i="5"/>
  <c r="AS14" i="5"/>
  <c r="AT14" i="5"/>
  <c r="AV14" i="5"/>
  <c r="AW14" i="5"/>
  <c r="AX14" i="5"/>
  <c r="AY14" i="5"/>
  <c r="AZ14" i="5"/>
  <c r="X19" i="5"/>
  <c r="Y19" i="5"/>
  <c r="Z19" i="5"/>
  <c r="AA19" i="5"/>
  <c r="AS19" i="5"/>
  <c r="AT19" i="5"/>
  <c r="AU19" i="5"/>
  <c r="AV19" i="5"/>
  <c r="AW19" i="5"/>
  <c r="AX19" i="5"/>
  <c r="AY19" i="5"/>
  <c r="AZ19" i="5"/>
  <c r="X24" i="5"/>
  <c r="Y24" i="5"/>
  <c r="Z24" i="5"/>
  <c r="AA24" i="5"/>
  <c r="AS24" i="5"/>
  <c r="AT24" i="5"/>
  <c r="AV24" i="5"/>
  <c r="AW24" i="5"/>
  <c r="AX24" i="5"/>
  <c r="AY24" i="5"/>
  <c r="AZ24" i="5"/>
  <c r="I33" i="14" l="1"/>
  <c r="H17" i="14"/>
  <c r="H33" i="14" s="1"/>
</calcChain>
</file>

<file path=xl/sharedStrings.xml><?xml version="1.0" encoding="utf-8"?>
<sst xmlns="http://schemas.openxmlformats.org/spreadsheetml/2006/main" count="794" uniqueCount="204">
  <si>
    <t>T</t>
  </si>
  <si>
    <t>%</t>
  </si>
  <si>
    <t>20-64 ans</t>
  </si>
  <si>
    <t>view.brussels</t>
  </si>
  <si>
    <t>Mannen</t>
  </si>
  <si>
    <t>Vrouwen</t>
  </si>
  <si>
    <t>Totaal</t>
  </si>
  <si>
    <t>Lijst van beschikbare tabellen en grafieken</t>
  </si>
  <si>
    <t>Tabellen</t>
  </si>
  <si>
    <t>Tabel 1 : Evolutie van de werkgelegenheidsgraad (15 tot 64 jaar) per geslacht en per gewest</t>
  </si>
  <si>
    <t>Tabel 2: Evolutie van de werkgelegenheidsgraad (20 tot 64 jaar) per geslacht en per gewest</t>
  </si>
  <si>
    <t>Tabel 3 : Evolutie van de  werkende beroepsbevolking (15 tot 64 jaar) per geslacht en per gewest</t>
  </si>
  <si>
    <t xml:space="preserve">Tabel 4 : Evolutie van de werkloosheidsgraad per geslacht en per gewest </t>
  </si>
  <si>
    <t>Tabel 5 : Evolutie van de jongerenwerkloosheidsgraad (&lt; 25 jaar) per geslacht en per gewest</t>
  </si>
  <si>
    <t>Tabel 6 : Evolutie van het percentage NEET voor 15-24 jarigen per geslacht en per gewest</t>
  </si>
  <si>
    <t>Tabel 7 : Evolutie van de interne werkgelegenheid per gewest</t>
  </si>
  <si>
    <t>Tabel 8. Evolutie van de Brusselse werkenden (15 jaar en +) volgens de algemene kenmerken</t>
  </si>
  <si>
    <t>Tabel 9. Evolutie van de werkgelegenheidsgraad volgens de beschikbare algemene kenmerken</t>
  </si>
  <si>
    <t>Tabel 10. Evolutie van de werkgelegenheid (15 jaar en +) per contracttype en volgens woonplaats</t>
  </si>
  <si>
    <t>Grafieken</t>
  </si>
  <si>
    <t>Grafiek 1. Evolutie van de Brusselse werkende beroepsbevolking volgens de algemene kenmerken</t>
  </si>
  <si>
    <t>Grafiek 2. Evolutie van de tewerkstelling per contracttype en volgens woonplaats</t>
  </si>
  <si>
    <t>Grafiek 3 : Evolutie van de inkomende en uitgaande pendelgraad richting Vlaanderen en Wallonië</t>
  </si>
  <si>
    <t>Grafiek 4 : Werkgelegenheidsgraad van de bevolking van 15 tot 64 jaar per geslacht in het Brussels Hoofdstedelijk Gewest</t>
  </si>
  <si>
    <t>Grafiek 5 : Werkgelegenheidsgraad van de bevolking van 20 tot 64 jaar per geslacht in het Brussels Hoofdstedelijk Gewest</t>
  </si>
  <si>
    <t>Grafiek 6: Werkgelegenheidsgraad (20-64 jaar) volgens herkomst in het Brussels Hoofdstedelijk Gewest</t>
  </si>
  <si>
    <t>Grafiek 7: Werkloosheidsgraad volgens herkomst voor het Brussels Hoofdstedelijk Gewest</t>
  </si>
  <si>
    <t>Grafiek 8: Werkloosheidsgraad (20-64 jaar) per gewest en herkomst</t>
  </si>
  <si>
    <t>Grafiek 9: Werkgelegenheidsgraad (20-64-jaar) volgens herkomst en geslacht - Brussels Hoofdstedelijk Gewest</t>
  </si>
  <si>
    <t>Grafiek 10: Werkloosheidsgraad per herkomst en geslacht - Brussels Hoofdstedelijk Gewest</t>
  </si>
  <si>
    <t>Bijlagen</t>
  </si>
  <si>
    <t>Tabel A1 : Evolutie van de bevolking op beroepsactieve leeftijd (15 tot 64 jaar) - Totaal per geslacht en per gewest</t>
  </si>
  <si>
    <t>Tabel A2 : Evolutie van de inactieve bevolking op beroepsactieve leeftijd (15 tot 64 jaar) per geslacht en per gewest</t>
  </si>
  <si>
    <t>Tabel A3 : Evolutie van de bevolking in werkloosheid (IAB) per geslacht en per gewest</t>
  </si>
  <si>
    <t>Tabel A4 : Evolutie van de inkomende en uitgaande pendel richting Vlaanderen en Wallonië</t>
  </si>
  <si>
    <t>Tabel A5 : Evolutie van deeltijds werk als aandeel van het werk in loondienst (15 tot 64 jaar) per geslacht en per gewest</t>
  </si>
  <si>
    <t>Tabel A6 : Tijdelijk werk als aandeel van het werk in loondienst (15 jaar en +) per geslacht en per gewest</t>
  </si>
  <si>
    <t>Tabel A7 : Loontrekkenden, contract van onbepaalde duur of tijdelijk contract (15 jaar en +) per geslacht en per gewest</t>
  </si>
  <si>
    <t xml:space="preserve">Tabel A8 : Werkgelegenheidsgraad van de bevolking van 15 tot 64 jaar per geslacht en per gewest </t>
  </si>
  <si>
    <t>Tabel A9 : Werkgelegenheidsgraad van de bevolking van 20 tot 64 jaar per geslacht en gewest</t>
  </si>
  <si>
    <t>Tabel A10 : Werkgelegenheidsgraad (20-64 jaar) per gewest en herkomst</t>
  </si>
  <si>
    <t>Tabel A11 : Werkloosheidsgraad per gewest en herkomst</t>
  </si>
  <si>
    <t>Tabel A12 : Werkgelegenheidsgraad (20-64 jaar) volgens herkomst en geslacht voor het Brussels Hoofdstedelijk Gewest</t>
  </si>
  <si>
    <t>Methodologische opmerking</t>
  </si>
  <si>
    <t>Bij een steekproefonderzoek worden de resultaten van de steekproef gebruikt om waarden voor de totale populatie (= de populatie in statistische zin) te schatten. Aangezien dit een schatting is, moet er rekening worden gehouden met een bepaalde mate van onzekerheid.</t>
  </si>
  <si>
    <t>De enquête is op Europees niveau geharmoniseerd. De gebruikte definities van werkgelegenheid en werkloosheid (zie tabblad 'documentatie') zijn die van het Internationaal Arbeidsbureau (IAO), waardoor de internationale vergelijkbaarheid van de resultaten wordt gegarandeerd.</t>
  </si>
  <si>
    <t>Opmerkingen betreffende de breuken in de resultaten :</t>
  </si>
  <si>
    <t>2017 : Breuk in de resultaten wegens een grondige hervorming van de enquête naar de arbeidskrachten</t>
  </si>
  <si>
    <t>2021 : Breuk in de resultaten wegens de herziening van de vragenlijst en de wijziging van de IAB-definities van werkloosheid en werkgelegenheid</t>
  </si>
  <si>
    <t xml:space="preserve">Meer gedetailleerde methodologische uitleg is te vinden op de website van Statbel. 
https://statbel.fgov.be/fr/themes/emploi-formation/marche-du-travail/emploi-et-chomage#documents					</t>
  </si>
  <si>
    <t>Onlangs werd de demografische variabele over de herkomstnationaliteit toegevoegd aan de enquete naar de arbeidskrachten (EAK). Deze nieuwe variabele geeft meer informatie over de diversiteit van de Belgische bevolking. Deze variabele werd geïntegreerd in verschillende tabellen/grafieken om de evolutie van werkgelegenheid en werkloosheid volgens herkomst te onderzoeken (cf. tabellen 8, 9, A10, A11 en A12 alsook grafieken 1, 6, 7 en 8).</t>
  </si>
  <si>
    <t>https://statbel.fgov.be/nl/nieuws/arbeidsmarktsituatie-volgens-herkomst-nationaliteit</t>
  </si>
  <si>
    <t>Brussels Hoofdstedelijk Gewest</t>
  </si>
  <si>
    <t>Vlaams Gewest</t>
  </si>
  <si>
    <t>Waals Gewest</t>
  </si>
  <si>
    <t>België</t>
  </si>
  <si>
    <t>M</t>
  </si>
  <si>
    <t>V</t>
  </si>
  <si>
    <t>Bronnen: FOD Economie - Statbel (EAK), berekeningen view.brussels</t>
  </si>
  <si>
    <t>Brussels H. Gewest</t>
  </si>
  <si>
    <t xml:space="preserve">Tabel 8. Evolutie van de Brusselse werkenden (15 jaar en +) volgens de algemene kenmerken		</t>
  </si>
  <si>
    <t>Totale werkende beroepsbevolking</t>
  </si>
  <si>
    <t>Geslacht</t>
  </si>
  <si>
    <t>Leeftijdsklasse</t>
  </si>
  <si>
    <t>Van 15 tot 29 jaar</t>
  </si>
  <si>
    <t>Van 30 tot 49 jaar</t>
  </si>
  <si>
    <t>50 jaar en +</t>
  </si>
  <si>
    <t>Studieniveau</t>
  </si>
  <si>
    <t>Laag</t>
  </si>
  <si>
    <t>Midden</t>
  </si>
  <si>
    <t>Hoog</t>
  </si>
  <si>
    <t>Herkomst</t>
  </si>
  <si>
    <t>Belg</t>
  </si>
  <si>
    <t>EU</t>
  </si>
  <si>
    <t>Niet-EU</t>
  </si>
  <si>
    <t>Plaats tewerkstelling</t>
  </si>
  <si>
    <t>Brusselaars in BHG</t>
  </si>
  <si>
    <t>Brusselaars naar Vlaanderen</t>
  </si>
  <si>
    <t>Brusselaars naar Wallonië</t>
  </si>
  <si>
    <t>Brusselaars naar buitenland</t>
  </si>
  <si>
    <t>Loontrekkenden</t>
  </si>
  <si>
    <t>Vast en tijdelijk contract</t>
  </si>
  <si>
    <t>Vast contract</t>
  </si>
  <si>
    <t>Tijdelijk contract</t>
  </si>
  <si>
    <t>Voltijds</t>
  </si>
  <si>
    <t>Deeltijds</t>
  </si>
  <si>
    <t>in aantal</t>
  </si>
  <si>
    <t>Type tewerkstelling</t>
  </si>
  <si>
    <t>Arbeidsregime</t>
  </si>
  <si>
    <t>Totale tewerkstelling</t>
  </si>
  <si>
    <t>Brutocijfers - grafiek</t>
  </si>
  <si>
    <t>Gewestelijke vergelijking</t>
  </si>
  <si>
    <t>Brussels Gewest</t>
  </si>
  <si>
    <t>Werkgelegenheidsgraad van de Brusselse beroepsbevolking</t>
  </si>
  <si>
    <t>20-64 jaar</t>
  </si>
  <si>
    <t>15-64 jaar</t>
  </si>
  <si>
    <t>15-24 jaar</t>
  </si>
  <si>
    <t>25-49 jaar</t>
  </si>
  <si>
    <t>50-64 jaar</t>
  </si>
  <si>
    <t>25-54 jaar</t>
  </si>
  <si>
    <t>55-64 jaar</t>
  </si>
  <si>
    <t>Uitgezonderd student</t>
  </si>
  <si>
    <t>15-29 jaar</t>
  </si>
  <si>
    <t>Laaggeschoold</t>
  </si>
  <si>
    <t>Totaal (20-64 jaar)</t>
  </si>
  <si>
    <t>Middengeschoold</t>
  </si>
  <si>
    <t>Hooggeschoold</t>
  </si>
  <si>
    <t>Belgische nationaliteit</t>
  </si>
  <si>
    <t>Europese nationaliteit</t>
  </si>
  <si>
    <t>Niet-EU nationaliteit</t>
  </si>
  <si>
    <t>Herkomst belg</t>
  </si>
  <si>
    <t>Herkomst EU</t>
  </si>
  <si>
    <t>Herkomst niet-EU</t>
  </si>
  <si>
    <t>Werkgelegenheidsgraad (20-64 jaar) van personen met een functiebeperking, ongeschiktheid of ziekte</t>
  </si>
  <si>
    <t>Bronnen : FOD Economie - Statbel (EAK), Steunpunt, berekeningen view.brussels</t>
  </si>
  <si>
    <t>Tabel 10. Evolutie van de tewerkstelling (15 jaar en +) per contracttype en volgens woonplaats</t>
  </si>
  <si>
    <t>Actieve beroepsbevolking</t>
  </si>
  <si>
    <t>1. Loontrekkenden</t>
  </si>
  <si>
    <t>1.1. Vast contract</t>
  </si>
  <si>
    <t>1.2. Tijdelijk contract</t>
  </si>
  <si>
    <t>2. Niet-loontrekkenden</t>
  </si>
  <si>
    <t>Bron: FOD Economie - Statbel (EAK), berekeningen view.brussels</t>
  </si>
  <si>
    <t>Bruto cijfers - grafiek</t>
  </si>
  <si>
    <t>Vaste arbeid in loondienst</t>
  </si>
  <si>
    <t>Tijdelijke arbeid in loondienst</t>
  </si>
  <si>
    <t>Niet-loontrekkenden</t>
  </si>
  <si>
    <t>Bijlage 1 - Aanvullingen</t>
  </si>
  <si>
    <t>Bijlage 2 - Pendel</t>
  </si>
  <si>
    <t>Vlaanderen naar BHG</t>
  </si>
  <si>
    <t>Wallonië naar BHG</t>
  </si>
  <si>
    <t>Interne werkgelegenheid BHG</t>
  </si>
  <si>
    <t>Inkomend pendelverkeer</t>
  </si>
  <si>
    <t>Inkomende pendelgraad</t>
  </si>
  <si>
    <t>BHG naar Vlaanderen</t>
  </si>
  <si>
    <t>BHG naar Wallonië</t>
  </si>
  <si>
    <t>BHG naar het buitenland</t>
  </si>
  <si>
    <t>Brusselse werkende beroepsbevolking</t>
  </si>
  <si>
    <t>Uitgaand pendelverkeer (uitgezonderd buitenland)</t>
  </si>
  <si>
    <t>Uitgaande pendelgraad</t>
  </si>
  <si>
    <t>Bijlage 3 - Arbeidskwaliteit</t>
  </si>
  <si>
    <t xml:space="preserve">Bijlage 4 </t>
  </si>
  <si>
    <t>Genderkloof</t>
  </si>
  <si>
    <t>Bijlage 5</t>
  </si>
  <si>
    <t>Verschil Belg- Niet-EU</t>
  </si>
  <si>
    <t>Grafiek 8 : Werkloosheidsgraad (20-64 jarigen) per gewest en herkomst</t>
  </si>
  <si>
    <t>Belgische herkomst</t>
  </si>
  <si>
    <t>BHG</t>
  </si>
  <si>
    <t>VG</t>
  </si>
  <si>
    <t>WG</t>
  </si>
  <si>
    <t>Tabel A12: Werkgelegenheidsgraad (20-64 jaar) en werkloosheidsgraad volgens herkomst en geslacht voor het Brussels Hoofdstedelijk Gewest</t>
  </si>
  <si>
    <t>Verschil M-V</t>
  </si>
  <si>
    <t>EU herkomst</t>
  </si>
  <si>
    <t>Niet-EU herkomst</t>
  </si>
  <si>
    <t>Werkgelegenheidsgraad (20 -64 jaar)</t>
  </si>
  <si>
    <t>Werkloosheidsgraad</t>
  </si>
  <si>
    <t>Var. 2024-2025</t>
  </si>
  <si>
    <t>Var. 2020-2025</t>
  </si>
  <si>
    <t>Var. 2015-2025</t>
  </si>
  <si>
    <t>Tabel 1 : Evolutie van de werkgelegenheidsgraad (15 tot 64 jaar) per geslacht en per gewest (2015-2025)</t>
  </si>
  <si>
    <t>Tabel 2: Evolutie van de werkgelegenheidsgraad (20 tot 64 jaar) per geslacht en per gewest (2015-2025)</t>
  </si>
  <si>
    <t>Tabel 3 : Evolutie van de werkende beroepsbevolking (15 tot 64 jaar) per geslacht en per gewest (2015-2025)</t>
  </si>
  <si>
    <t>Tabel 4 : Evolutie van de werkloosheidsgraad per geslacht en per gewest (2015-2025)</t>
  </si>
  <si>
    <t>Tabel 5 : Evolutie van de jongerenwerkloosheidsgraad (&lt; 25 jaar) per geslacht en per gewest (2015-2025)</t>
  </si>
  <si>
    <t>Tabel 6 : Evolutie van het percentage NEET voor 15-24 jarigen per geslacht en per gewest (2015-2025)</t>
  </si>
  <si>
    <t>Tabel 7 : Evolutie van de interne werkgelegenheid per gewest (2015-2025)</t>
  </si>
  <si>
    <t>Variation 2015-2025</t>
  </si>
  <si>
    <t>Nombre</t>
  </si>
  <si>
    <t>Variatie 2024-2025</t>
  </si>
  <si>
    <t>Variatie 2020-2025</t>
  </si>
  <si>
    <t>Variatie 2015-2025</t>
  </si>
  <si>
    <t>Variatie
 2024-2025</t>
  </si>
  <si>
    <t>Variatie
 2020-2025</t>
  </si>
  <si>
    <t>Variatie
 2015-2025</t>
  </si>
  <si>
    <t>Tabel A1 : Evolutie van de bevolking op beroepsactieve leeftijd (15 tot 64 jaar) - Totaal per geslacht en per gewest (2015-2025)</t>
  </si>
  <si>
    <t>Tabel A2 : Evolutie van de inactieve bevolking op beroepsactieve leeftijd (15 tot 64 jaar) per geslacht en per gewest (2015-2025)</t>
  </si>
  <si>
    <t>Tabel A3 : Evolutie van de bevolking in werkloosheid (IAB) per geslacht en per gewest (2015-2025)</t>
  </si>
  <si>
    <t>Tabel A4 : Evolutie van de inkomende en uitgaande pendel (2015-2025)</t>
  </si>
  <si>
    <t>Tabel A5 : Evolutie van deeltijds werk als aandeel van het werk in loondienst (15 tot 64 jaar) per geslacht en per gewest (2015-2025)</t>
  </si>
  <si>
    <t>Tabel A6 : Tijdelijk werk als aandeel van het werk in loondienst (15 jaar en +) per geslacht en per gewest (2015-2025)</t>
  </si>
  <si>
    <t>Grafiek 4 : Werkgelegenheidsgraad van de bevolking van 15 tot 64 jaar per geslacht in het Brussels Hoofdstedelijk Gewest (1989-2025)</t>
  </si>
  <si>
    <t>Grafiek 5 : Werkgelegenheidsgraad van de bevolking van 20 tot 64 jaar per geslacht in het Brussels Hoofdstedelijk Gewest (1989-2025)</t>
  </si>
  <si>
    <t>Tabel A8 : Werkgelegenheidsgraad van de bevolking van 15 tot 64 jaar per geslacht en per gewest (1989-2025)</t>
  </si>
  <si>
    <t>Tabel A9 : Werkgelegenheidsgraad van de bevolking van 20 tot 64 jaar per geslacht en gewest (1989-2025)</t>
  </si>
  <si>
    <t>Grafiek 6 : Werkgelegenheidsgraad (20-64 jaar) volgens herkomst in het Brussels Hoofdstedelijk Gewest (2015-2025)</t>
  </si>
  <si>
    <t>Grafiek 7: Werkloosheidsgraad volgens herkomst voor het Brussels Hoofdstedelijk Gewest (2015-2025)</t>
  </si>
  <si>
    <t>Tabel A10 : Werkgelegenheidsgraad (20-64 jaar) per gewest en herkomst (2015-2025)</t>
  </si>
  <si>
    <t>Tabel A11 : Werkloosheidsgraad per gewest en herkomst (2015-2025)</t>
  </si>
  <si>
    <t>²</t>
  </si>
  <si>
    <t>Bronnen: Statbel (EAK), Berekeningen view.brussels</t>
  </si>
  <si>
    <t>Werkgelegenheidsgraad (25 - 49 jaar)</t>
  </si>
  <si>
    <t>1 kind</t>
  </si>
  <si>
    <t>2 kinderen</t>
  </si>
  <si>
    <t>3 kinderen of meer</t>
  </si>
  <si>
    <t>Tabel A13: Werkgelegenheidsgraad (25-49 jaar) volgens aantal kinderen in het huishouden (&lt;18 jaar) en geslacht voor het Brussels Hoofdstedelijk Gewest</t>
  </si>
  <si>
    <t>Tabel A13: Werkgelegenheidsgraad (25-49 jaar) volgens het aantal kinderen in het huishouden (&lt;18 jaar) en geslacht voor het Brussels Hoofdstedelijk Gewest</t>
  </si>
  <si>
    <t>De cijfers van de EAK zijn schattingen op basis van een steekproefonderzoek. Ze zijn gebaseerd op een effectieve steekproef van ongeveer 101.000 mensen tussen 15 en 89 jaar. Dit zijn ongeveer 46.200 respondenten in Vlaanderen, 40.900 in Wallonië en 13.900 in Brussel.</t>
  </si>
  <si>
    <t xml:space="preserve">Voor het Brusselse Gewest bijvoorbeeld wordt de werkgelegenheidsgraad voor 20-64-jarigen geschat op 63,9% voor 2025 en het betrouwbaarheidsinterval ligt tussen 62,4% en 65,3%. De werkloosheidsgraad wordt geschat op 11,7% en het betrouwbaarheidsinterval ligt tussen 9,9% en 13,6%.	</t>
  </si>
  <si>
    <t>Belangrijkste resultaten uit de recente gegevens van de EAK voor het jaar 2025</t>
  </si>
  <si>
    <t>Aantal</t>
  </si>
  <si>
    <t>Tabel A7 : Loontrekkenden, vast contract of tijdelijk contract (15 jaar en +) per geslacht en per gewest (2015-2025)</t>
  </si>
  <si>
    <t>Werkgelegenheidsgraad (20 tot 64 jaar) per gewest en herkomst (2015-2025)</t>
  </si>
  <si>
    <t>0 kinderen</t>
  </si>
  <si>
    <t>Grafiek 1. Evolutie van de Brusselse werkende beroepsbevolking volgens de algemene beschikbare kenmerken</t>
  </si>
  <si>
    <t>Mei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</si>
</sst>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 #,##0.00_ ;_ * \-#,##0.00_ ;_ * &quot;-&quot;??_ ;_ @_ "/>
    <numFmt numFmtId="165" formatCode="0.0"/>
    <numFmt numFmtId="166" formatCode="0.0%"/>
    <numFmt numFmtId="167" formatCode="0.0\ "/>
    <numFmt numFmtId="168" formatCode="0\ "/>
    <numFmt numFmtId="169" formatCode="[Red][&lt;5000]#,##0;[Black][&gt;=5000]#,##0"/>
    <numFmt numFmtId="170" formatCode="_ * #,##0_ ;_ * \-#,##0_ ;_ * &quot;-&quot;??_ ;_ @_ "/>
    <numFmt numFmtId="171" formatCode="_ * \+#,##0_ ;_ * \-#,##0_ ;_ * &quot;-&quot;??_ ;_ @_ "/>
    <numFmt numFmtId="172" formatCode="\+0.0%;\-0.0%"/>
    <numFmt numFmtId="173" formatCode="#,##\+\ 0.0;\-\ 0.0"/>
    <numFmt numFmtId="174" formatCode="_-* #,##0_-;\-* #,##0_-;_-* &quot;-&quot;??_-;_-@_-"/>
    <numFmt numFmtId="175" formatCode="#,##0.0"/>
    <numFmt numFmtId="176" formatCode="##,#\+\ 00.0;\-\ 00.0"/>
    <numFmt numFmtId="177" formatCode="##,#\+\ #0.0;\-\ #0.0"/>
  </numFmts>
  <fonts count="64">
    <font>
      <sz val="11"/>
      <color theme="1"/>
      <name val="Baton Turbo"/>
      <family val="2"/>
      <scheme val="minor"/>
    </font>
    <font>
      <sz val="11"/>
      <name val="Baton Turbo"/>
      <family val="2"/>
      <scheme val="minor"/>
    </font>
    <font>
      <sz val="11"/>
      <color theme="1"/>
      <name val="Baton Turbo"/>
      <family val="2"/>
      <scheme val="minor"/>
    </font>
    <font>
      <b/>
      <sz val="11"/>
      <color theme="1"/>
      <name val="Baton Turbo"/>
      <family val="2"/>
      <scheme val="minor"/>
    </font>
    <font>
      <b/>
      <sz val="11"/>
      <name val="Baton Turbo"/>
      <family val="2"/>
      <scheme val="minor"/>
    </font>
    <font>
      <sz val="9"/>
      <color theme="1"/>
      <name val="Baton Turbo"/>
      <family val="2"/>
      <scheme val="minor"/>
    </font>
    <font>
      <sz val="10"/>
      <color theme="1"/>
      <name val="Baton Turbo"/>
      <family val="2"/>
      <scheme val="minor"/>
    </font>
    <font>
      <i/>
      <sz val="9"/>
      <name val="Baton Turbo"/>
      <family val="2"/>
      <scheme val="minor"/>
    </font>
    <font>
      <i/>
      <sz val="9"/>
      <color theme="1"/>
      <name val="Baton Turbo"/>
      <family val="2"/>
      <scheme val="minor"/>
    </font>
    <font>
      <sz val="9"/>
      <name val="Baton Turbo"/>
      <family val="2"/>
      <scheme val="minor"/>
    </font>
    <font>
      <b/>
      <sz val="9"/>
      <name val="Baton Turbo"/>
      <family val="2"/>
      <scheme val="minor"/>
    </font>
    <font>
      <sz val="10"/>
      <name val="Baton Turbo"/>
      <family val="2"/>
      <scheme val="minor"/>
    </font>
    <font>
      <b/>
      <sz val="10"/>
      <name val="Baton Turbo"/>
      <family val="2"/>
      <scheme val="minor"/>
    </font>
    <font>
      <b/>
      <sz val="10"/>
      <color theme="1"/>
      <name val="Baton Turbo"/>
      <family val="2"/>
      <scheme val="minor"/>
    </font>
    <font>
      <sz val="10"/>
      <name val="Arial"/>
      <family val="2"/>
    </font>
    <font>
      <sz val="10"/>
      <color indexed="62"/>
      <name val="Arial"/>
      <family val="2"/>
    </font>
    <font>
      <i/>
      <sz val="10"/>
      <color indexed="62"/>
      <name val="Arial"/>
      <family val="2"/>
    </font>
    <font>
      <sz val="9"/>
      <name val="Adobe Garamond Pro"/>
      <family val="1"/>
    </font>
    <font>
      <b/>
      <sz val="10"/>
      <color indexed="62"/>
      <name val="Arial"/>
      <family val="2"/>
    </font>
    <font>
      <sz val="7"/>
      <color indexed="62"/>
      <name val="Arial"/>
      <family val="2"/>
    </font>
    <font>
      <b/>
      <i/>
      <sz val="8"/>
      <color indexed="62"/>
      <name val="Arial"/>
      <family val="2"/>
    </font>
    <font>
      <i/>
      <sz val="8"/>
      <color indexed="62"/>
      <name val="Arial"/>
      <family val="2"/>
    </font>
    <font>
      <sz val="8"/>
      <color indexed="62"/>
      <name val="Arial"/>
      <family val="2"/>
    </font>
    <font>
      <b/>
      <sz val="9"/>
      <color indexed="62"/>
      <name val="Arial"/>
      <family val="2"/>
    </font>
    <font>
      <b/>
      <sz val="8"/>
      <color indexed="62"/>
      <name val="Arial"/>
      <family val="2"/>
    </font>
    <font>
      <b/>
      <sz val="12"/>
      <name val="Baton Turbo"/>
      <family val="2"/>
      <scheme val="minor"/>
    </font>
    <font>
      <sz val="10"/>
      <color theme="1"/>
      <name val="Arial"/>
      <family val="2"/>
    </font>
    <font>
      <b/>
      <sz val="10"/>
      <color indexed="8"/>
      <name val="Baton Turbo"/>
      <family val="2"/>
      <scheme val="minor"/>
    </font>
    <font>
      <sz val="10"/>
      <color indexed="8"/>
      <name val="Baton Turbo"/>
      <family val="2"/>
      <scheme val="minor"/>
    </font>
    <font>
      <b/>
      <sz val="12"/>
      <name val="Arial"/>
      <family val="2"/>
    </font>
    <font>
      <b/>
      <sz val="10"/>
      <name val="Arial"/>
      <family val="2"/>
    </font>
    <font>
      <b/>
      <i/>
      <sz val="10"/>
      <color theme="1"/>
      <name val="Arial"/>
      <family val="2"/>
    </font>
    <font>
      <b/>
      <i/>
      <sz val="10"/>
      <color theme="1"/>
      <name val="Baton Turbo"/>
      <family val="2"/>
      <scheme val="minor"/>
    </font>
    <font>
      <i/>
      <sz val="10"/>
      <color theme="1"/>
      <name val="Baton Turbo"/>
      <family val="2"/>
      <scheme val="minor"/>
    </font>
    <font>
      <sz val="9"/>
      <name val="Arial"/>
      <family val="2"/>
    </font>
    <font>
      <sz val="8"/>
      <name val="Baton Turbo"/>
      <family val="2"/>
      <scheme val="minor"/>
    </font>
    <font>
      <sz val="11"/>
      <color theme="0" tint="-0.249977111117893"/>
      <name val="Baton Turbo"/>
      <family val="2"/>
      <scheme val="minor"/>
    </font>
    <font>
      <b/>
      <sz val="11"/>
      <color theme="0"/>
      <name val="Baton Turbo"/>
      <family val="2"/>
      <scheme val="minor"/>
    </font>
    <font>
      <b/>
      <sz val="14"/>
      <color theme="0"/>
      <name val="Baton Turbo"/>
      <family val="2"/>
      <scheme val="minor"/>
    </font>
    <font>
      <sz val="11"/>
      <color theme="3"/>
      <name val="Baton Turbo"/>
      <family val="2"/>
      <scheme val="minor"/>
    </font>
    <font>
      <b/>
      <sz val="12"/>
      <color theme="3"/>
      <name val="Baton Turbo"/>
      <family val="2"/>
      <scheme val="minor"/>
    </font>
    <font>
      <b/>
      <sz val="10"/>
      <color theme="0"/>
      <name val="Baton Turbo"/>
      <family val="2"/>
      <scheme val="minor"/>
    </font>
    <font>
      <b/>
      <sz val="10"/>
      <color theme="3"/>
      <name val="Baton Turbo"/>
      <family val="2"/>
      <scheme val="minor"/>
    </font>
    <font>
      <sz val="10"/>
      <color theme="3"/>
      <name val="Baton Turbo"/>
      <family val="2"/>
      <scheme val="minor"/>
    </font>
    <font>
      <b/>
      <sz val="14"/>
      <color theme="3"/>
      <name val="Baton Turbo"/>
      <family val="2"/>
      <scheme val="minor"/>
    </font>
    <font>
      <i/>
      <sz val="10"/>
      <color theme="3"/>
      <name val="Baton Turbo"/>
      <family val="2"/>
      <scheme val="minor"/>
    </font>
    <font>
      <b/>
      <sz val="10"/>
      <color theme="3"/>
      <name val="Arial"/>
      <family val="2"/>
    </font>
    <font>
      <u/>
      <sz val="10"/>
      <color theme="3"/>
      <name val="Baton Turbo"/>
      <family val="2"/>
      <scheme val="minor"/>
    </font>
    <font>
      <b/>
      <sz val="12"/>
      <color theme="3"/>
      <name val="Arial"/>
      <family val="2"/>
    </font>
    <font>
      <b/>
      <sz val="11"/>
      <color theme="3"/>
      <name val="Baton Turbo"/>
      <family val="2"/>
      <scheme val="minor"/>
    </font>
    <font>
      <sz val="11"/>
      <color theme="0"/>
      <name val="Baton Turbo"/>
      <family val="2"/>
      <scheme val="minor"/>
    </font>
    <font>
      <sz val="10"/>
      <color theme="3"/>
      <name val="Arial"/>
      <family val="2"/>
    </font>
    <font>
      <i/>
      <sz val="10"/>
      <color theme="3"/>
      <name val="Arial"/>
      <family val="2"/>
    </font>
    <font>
      <b/>
      <sz val="9"/>
      <color theme="0"/>
      <name val="Baton Turbo"/>
      <family val="2"/>
      <scheme val="minor"/>
    </font>
    <font>
      <b/>
      <sz val="9"/>
      <color theme="3"/>
      <name val="Baton Turbo"/>
      <family val="2"/>
      <scheme val="minor"/>
    </font>
    <font>
      <sz val="9"/>
      <color theme="3"/>
      <name val="Baton Turbo"/>
      <family val="2"/>
      <scheme val="minor"/>
    </font>
    <font>
      <i/>
      <sz val="9"/>
      <color theme="3"/>
      <name val="Baton Turbo"/>
      <family val="2"/>
      <scheme val="minor"/>
    </font>
    <font>
      <i/>
      <sz val="10"/>
      <name val="Baton Turbo"/>
      <family val="2"/>
      <scheme val="minor"/>
    </font>
    <font>
      <b/>
      <i/>
      <sz val="10"/>
      <name val="Baton Turbo"/>
      <family val="2"/>
      <scheme val="minor"/>
    </font>
    <font>
      <u/>
      <sz val="11"/>
      <color theme="10"/>
      <name val="Baton Turbo"/>
      <family val="2"/>
      <scheme val="minor"/>
    </font>
    <font>
      <b/>
      <sz val="10"/>
      <color theme="4"/>
      <name val="Arial"/>
      <family val="2"/>
    </font>
    <font>
      <sz val="10"/>
      <name val="Baton Turbo"/>
      <scheme val="minor"/>
    </font>
    <font>
      <b/>
      <sz val="10"/>
      <name val="Baton Turbo"/>
      <scheme val="minor"/>
    </font>
    <font>
      <u/>
      <sz val="10"/>
      <color theme="10"/>
      <name val="Baton Turbo"/>
      <family val="2"/>
      <scheme val="minor"/>
    </font>
  </fonts>
  <fills count="6">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3"/>
        <bgColor indexed="64"/>
      </patternFill>
    </fill>
    <fill>
      <patternFill patternType="solid">
        <fgColor theme="7" tint="0.79998168889431442"/>
        <bgColor indexed="64"/>
      </patternFill>
    </fill>
  </fills>
  <borders count="64">
    <border>
      <left/>
      <right/>
      <top/>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style="thin">
        <color auto="1"/>
      </right>
      <top/>
      <bottom/>
      <diagonal/>
    </border>
    <border>
      <left style="thin">
        <color indexed="64"/>
      </left>
      <right style="thin">
        <color indexed="64"/>
      </right>
      <top/>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auto="1"/>
      </bottom>
      <diagonal/>
    </border>
    <border>
      <left style="hair">
        <color indexed="62"/>
      </left>
      <right/>
      <top/>
      <bottom/>
      <diagonal/>
    </border>
    <border>
      <left style="hair">
        <color indexed="62"/>
      </left>
      <right style="hair">
        <color indexed="62"/>
      </right>
      <top/>
      <bottom/>
      <diagonal/>
    </border>
    <border>
      <left/>
      <right/>
      <top/>
      <bottom style="thin">
        <color rgb="FF002060"/>
      </bottom>
      <diagonal/>
    </border>
    <border>
      <left style="hair">
        <color indexed="62"/>
      </left>
      <right style="hair">
        <color indexed="62"/>
      </right>
      <top/>
      <bottom style="thin">
        <color rgb="FF002060"/>
      </bottom>
      <diagonal/>
    </border>
    <border>
      <left style="hair">
        <color indexed="62"/>
      </left>
      <right/>
      <top/>
      <bottom style="thin">
        <color rgb="FF002060"/>
      </bottom>
      <diagonal/>
    </border>
    <border>
      <left/>
      <right/>
      <top style="thin">
        <color rgb="FF002060"/>
      </top>
      <bottom style="thin">
        <color rgb="FF00206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style="thin">
        <color auto="1"/>
      </bottom>
      <diagonal/>
    </border>
    <border>
      <left style="thin">
        <color rgb="FF000000"/>
      </left>
      <right style="thin">
        <color rgb="FF000000"/>
      </right>
      <top/>
      <bottom style="thin">
        <color auto="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indexed="64"/>
      </left>
      <right style="thin">
        <color indexed="64"/>
      </right>
      <top/>
      <bottom style="thin">
        <color rgb="FF000000"/>
      </bottom>
      <diagonal/>
    </border>
    <border>
      <left/>
      <right style="thin">
        <color rgb="FF002060"/>
      </right>
      <top/>
      <bottom/>
      <diagonal/>
    </border>
    <border>
      <left/>
      <right style="thin">
        <color rgb="FF002060"/>
      </right>
      <top/>
      <bottom style="thin">
        <color rgb="FF002060"/>
      </bottom>
      <diagonal/>
    </border>
    <border>
      <left style="thin">
        <color rgb="FF002060"/>
      </left>
      <right/>
      <top/>
      <bottom/>
      <diagonal/>
    </border>
    <border>
      <left style="thin">
        <color rgb="FF002060"/>
      </left>
      <right/>
      <top/>
      <bottom style="thin">
        <color rgb="FF002060"/>
      </bottom>
      <diagonal/>
    </border>
    <border>
      <left/>
      <right/>
      <top/>
      <bottom style="thin">
        <color theme="0"/>
      </bottom>
      <diagonal/>
    </border>
    <border>
      <left/>
      <right/>
      <top style="thin">
        <color theme="0"/>
      </top>
      <bottom style="thin">
        <color auto="1"/>
      </bottom>
      <diagonal/>
    </border>
    <border>
      <left style="thin">
        <color theme="0"/>
      </left>
      <right/>
      <top/>
      <bottom/>
      <diagonal/>
    </border>
    <border>
      <left style="thin">
        <color theme="0"/>
      </left>
      <right style="thin">
        <color theme="0"/>
      </right>
      <top style="thin">
        <color theme="0"/>
      </top>
      <bottom style="thin">
        <color auto="1"/>
      </bottom>
      <diagonal/>
    </border>
    <border>
      <left style="thin">
        <color theme="0"/>
      </left>
      <right style="thin">
        <color theme="0"/>
      </right>
      <top/>
      <bottom style="thin">
        <color auto="1"/>
      </bottom>
      <diagonal/>
    </border>
    <border>
      <left style="thin">
        <color theme="0"/>
      </left>
      <right/>
      <top style="thin">
        <color theme="0"/>
      </top>
      <bottom style="thin">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auto="1"/>
      </bottom>
      <diagonal/>
    </border>
    <border>
      <left/>
      <right style="thin">
        <color theme="0"/>
      </right>
      <top style="thin">
        <color theme="0"/>
      </top>
      <bottom/>
      <diagonal/>
    </border>
    <border>
      <left/>
      <right style="thin">
        <color theme="0"/>
      </right>
      <top/>
      <bottom style="thin">
        <color auto="1"/>
      </bottom>
      <diagonal/>
    </border>
    <border>
      <left/>
      <right/>
      <top style="thin">
        <color theme="0"/>
      </top>
      <bottom style="thin">
        <color rgb="FF000000"/>
      </bottom>
      <diagonal/>
    </border>
    <border>
      <left/>
      <right style="thin">
        <color theme="0"/>
      </right>
      <top style="thin">
        <color theme="0"/>
      </top>
      <bottom style="thin">
        <color rgb="FF002060"/>
      </bottom>
      <diagonal/>
    </border>
    <border>
      <left/>
      <right style="thin">
        <color indexed="64"/>
      </right>
      <top style="thin">
        <color theme="0"/>
      </top>
      <bottom/>
      <diagonal/>
    </border>
    <border>
      <left/>
      <right style="thin">
        <color theme="0"/>
      </right>
      <top style="thin">
        <color auto="1"/>
      </top>
      <bottom/>
      <diagonal/>
    </border>
    <border>
      <left style="thin">
        <color theme="0"/>
      </left>
      <right/>
      <top style="thin">
        <color auto="1"/>
      </top>
      <bottom/>
      <diagonal/>
    </border>
    <border>
      <left/>
      <right style="thin">
        <color theme="0"/>
      </right>
      <top/>
      <bottom/>
      <diagonal/>
    </border>
    <border>
      <left style="thin">
        <color theme="0"/>
      </left>
      <right/>
      <top/>
      <bottom style="thin">
        <color auto="1"/>
      </bottom>
      <diagonal/>
    </border>
    <border>
      <left/>
      <right/>
      <top style="thin">
        <color theme="0"/>
      </top>
      <bottom/>
      <diagonal/>
    </border>
    <border>
      <left style="thin">
        <color theme="0"/>
      </left>
      <right style="thin">
        <color indexed="64"/>
      </right>
      <top/>
      <bottom style="thin">
        <color indexed="64"/>
      </bottom>
      <diagonal/>
    </border>
    <border>
      <left/>
      <right style="thin">
        <color theme="1"/>
      </right>
      <top/>
      <bottom style="thin">
        <color indexed="64"/>
      </bottom>
      <diagonal/>
    </border>
    <border>
      <left style="thin">
        <color theme="0"/>
      </left>
      <right/>
      <top style="thin">
        <color theme="0"/>
      </top>
      <bottom/>
      <diagonal/>
    </border>
    <border>
      <left/>
      <right style="thin">
        <color rgb="FF002060"/>
      </right>
      <top/>
      <bottom style="thin">
        <color indexed="64"/>
      </bottom>
      <diagonal/>
    </border>
    <border>
      <left style="thin">
        <color theme="0"/>
      </left>
      <right style="thin">
        <color indexed="64"/>
      </right>
      <top style="thin">
        <color theme="0"/>
      </top>
      <bottom style="thin">
        <color auto="1"/>
      </bottom>
      <diagonal/>
    </border>
  </borders>
  <cellStyleXfs count="11">
    <xf numFmtId="0" fontId="0" fillId="0" borderId="0"/>
    <xf numFmtId="9" fontId="2" fillId="0" borderId="0" applyFont="0" applyFill="0" applyBorder="0" applyAlignment="0" applyProtection="0"/>
    <xf numFmtId="0" fontId="14" fillId="0" borderId="0"/>
    <xf numFmtId="0" fontId="2" fillId="0" borderId="0"/>
    <xf numFmtId="0" fontId="26" fillId="0" borderId="0"/>
    <xf numFmtId="16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59" fillId="0" borderId="0" applyNumberFormat="0" applyFill="0" applyBorder="0" applyAlignment="0" applyProtection="0"/>
  </cellStyleXfs>
  <cellXfs count="611">
    <xf numFmtId="0" fontId="0" fillId="0" borderId="0" xfId="0"/>
    <xf numFmtId="0" fontId="1" fillId="0" borderId="0" xfId="0" applyFont="1"/>
    <xf numFmtId="165" fontId="0" fillId="0" borderId="0" xfId="0" applyNumberFormat="1"/>
    <xf numFmtId="166" fontId="0" fillId="0" borderId="0" xfId="0" applyNumberFormat="1"/>
    <xf numFmtId="165" fontId="1" fillId="0" borderId="0" xfId="0" applyNumberFormat="1" applyFont="1" applyAlignment="1">
      <alignment horizontal="center" vertical="center"/>
    </xf>
    <xf numFmtId="165" fontId="1" fillId="0" borderId="0" xfId="0" applyNumberFormat="1" applyFont="1" applyAlignment="1">
      <alignment horizontal="center" vertical="center" wrapText="1"/>
    </xf>
    <xf numFmtId="0" fontId="1" fillId="0" borderId="0" xfId="0" applyFont="1" applyAlignment="1">
      <alignment horizontal="center" vertical="center"/>
    </xf>
    <xf numFmtId="0" fontId="7" fillId="0" borderId="0" xfId="0" applyFont="1"/>
    <xf numFmtId="0" fontId="8" fillId="0" borderId="0" xfId="0" applyFont="1"/>
    <xf numFmtId="0" fontId="11" fillId="0" borderId="5" xfId="0" applyFont="1" applyBorder="1" applyAlignment="1">
      <alignment horizontal="center" vertical="center"/>
    </xf>
    <xf numFmtId="166" fontId="11" fillId="0" borderId="3" xfId="1" applyNumberFormat="1" applyFont="1" applyBorder="1" applyAlignment="1">
      <alignment horizontal="center" vertical="center"/>
    </xf>
    <xf numFmtId="166" fontId="11" fillId="0" borderId="3" xfId="1" applyNumberFormat="1" applyFont="1" applyBorder="1" applyAlignment="1">
      <alignment horizontal="center" vertical="center" wrapText="1"/>
    </xf>
    <xf numFmtId="166" fontId="6" fillId="0" borderId="3" xfId="1" applyNumberFormat="1" applyFont="1" applyBorder="1" applyAlignment="1">
      <alignment horizontal="center"/>
    </xf>
    <xf numFmtId="0" fontId="11" fillId="0" borderId="7" xfId="0" applyFont="1" applyBorder="1" applyAlignment="1">
      <alignment horizontal="center" vertical="center"/>
    </xf>
    <xf numFmtId="166" fontId="11" fillId="0" borderId="0" xfId="1" applyNumberFormat="1" applyFont="1" applyBorder="1" applyAlignment="1">
      <alignment horizontal="center" vertical="center"/>
    </xf>
    <xf numFmtId="166" fontId="11" fillId="0" borderId="0" xfId="1" applyNumberFormat="1" applyFont="1" applyBorder="1" applyAlignment="1">
      <alignment horizontal="center" vertical="center" wrapText="1"/>
    </xf>
    <xf numFmtId="166" fontId="6" fillId="0" borderId="0" xfId="1" applyNumberFormat="1" applyFont="1" applyBorder="1" applyAlignment="1">
      <alignment horizontal="center"/>
    </xf>
    <xf numFmtId="0" fontId="11" fillId="0" borderId="9" xfId="0" applyFont="1" applyBorder="1" applyAlignment="1">
      <alignment horizontal="center" vertical="center"/>
    </xf>
    <xf numFmtId="166" fontId="11" fillId="0" borderId="10" xfId="1" applyNumberFormat="1" applyFont="1" applyBorder="1" applyAlignment="1">
      <alignment horizontal="center" vertical="center"/>
    </xf>
    <xf numFmtId="166" fontId="11" fillId="0" borderId="10" xfId="1" applyNumberFormat="1" applyFont="1" applyBorder="1" applyAlignment="1">
      <alignment horizontal="center" vertical="center" wrapText="1"/>
    </xf>
    <xf numFmtId="166" fontId="6" fillId="0" borderId="10" xfId="1" applyNumberFormat="1" applyFont="1" applyBorder="1" applyAlignment="1">
      <alignment horizontal="center"/>
    </xf>
    <xf numFmtId="3" fontId="11" fillId="0" borderId="3" xfId="1" applyNumberFormat="1" applyFont="1" applyBorder="1" applyAlignment="1">
      <alignment horizontal="center" vertical="center"/>
    </xf>
    <xf numFmtId="3" fontId="11" fillId="0" borderId="3" xfId="1" applyNumberFormat="1" applyFont="1" applyBorder="1" applyAlignment="1">
      <alignment horizontal="center" vertical="center" wrapText="1"/>
    </xf>
    <xf numFmtId="3" fontId="11" fillId="0" borderId="0" xfId="1" applyNumberFormat="1" applyFont="1" applyBorder="1" applyAlignment="1">
      <alignment horizontal="center" vertical="center"/>
    </xf>
    <xf numFmtId="3" fontId="11" fillId="0" borderId="0" xfId="1" applyNumberFormat="1" applyFont="1" applyBorder="1" applyAlignment="1">
      <alignment horizontal="center" vertical="center" wrapText="1"/>
    </xf>
    <xf numFmtId="3" fontId="11" fillId="0" borderId="10" xfId="1" applyNumberFormat="1" applyFont="1" applyBorder="1" applyAlignment="1">
      <alignment horizontal="center" vertical="center"/>
    </xf>
    <xf numFmtId="3" fontId="11" fillId="0" borderId="10" xfId="1" applyNumberFormat="1" applyFont="1" applyBorder="1" applyAlignment="1">
      <alignment horizontal="center" vertical="center" wrapText="1"/>
    </xf>
    <xf numFmtId="0" fontId="11" fillId="0" borderId="0" xfId="0" applyFont="1" applyAlignment="1">
      <alignment horizontal="center" vertical="center"/>
    </xf>
    <xf numFmtId="165" fontId="11" fillId="0" borderId="0" xfId="0" applyNumberFormat="1" applyFont="1" applyAlignment="1">
      <alignment horizontal="center" vertical="center"/>
    </xf>
    <xf numFmtId="165" fontId="11" fillId="0" borderId="0" xfId="0" applyNumberFormat="1" applyFont="1" applyAlignment="1">
      <alignment horizontal="center" vertical="center" wrapText="1"/>
    </xf>
    <xf numFmtId="0" fontId="6" fillId="0" borderId="0" xfId="0" applyFont="1"/>
    <xf numFmtId="165" fontId="6" fillId="0" borderId="0" xfId="0" applyNumberFormat="1" applyFont="1"/>
    <xf numFmtId="0" fontId="5" fillId="0" borderId="0" xfId="0" applyFont="1"/>
    <xf numFmtId="0" fontId="11" fillId="0" borderId="6" xfId="0" applyFont="1" applyBorder="1" applyAlignment="1">
      <alignment vertical="center"/>
    </xf>
    <xf numFmtId="0" fontId="11" fillId="0" borderId="6" xfId="0" applyFont="1" applyBorder="1" applyAlignment="1">
      <alignment vertical="center" wrapText="1"/>
    </xf>
    <xf numFmtId="0" fontId="12" fillId="0" borderId="5" xfId="0" applyFont="1" applyBorder="1" applyAlignment="1">
      <alignment horizontal="center" vertical="center"/>
    </xf>
    <xf numFmtId="0" fontId="11" fillId="0" borderId="2" xfId="0" applyFont="1" applyBorder="1" applyAlignment="1">
      <alignment vertical="center" wrapText="1"/>
    </xf>
    <xf numFmtId="0" fontId="11" fillId="0" borderId="15" xfId="0" applyFont="1" applyBorder="1" applyAlignment="1">
      <alignment horizontal="center" vertical="center"/>
    </xf>
    <xf numFmtId="3" fontId="11" fillId="0" borderId="1" xfId="1" applyNumberFormat="1" applyFont="1" applyBorder="1" applyAlignment="1">
      <alignment horizontal="center" vertical="center"/>
    </xf>
    <xf numFmtId="3" fontId="11" fillId="0" borderId="1" xfId="1" applyNumberFormat="1" applyFont="1" applyBorder="1" applyAlignment="1">
      <alignment horizontal="center" vertical="center" wrapText="1"/>
    </xf>
    <xf numFmtId="166" fontId="6" fillId="0" borderId="1" xfId="1" applyNumberFormat="1" applyFont="1" applyBorder="1" applyAlignment="1">
      <alignment horizontal="center"/>
    </xf>
    <xf numFmtId="0" fontId="6" fillId="0" borderId="4" xfId="0" applyFont="1" applyBorder="1"/>
    <xf numFmtId="0" fontId="6" fillId="0" borderId="6" xfId="0" applyFont="1" applyBorder="1"/>
    <xf numFmtId="0" fontId="6" fillId="0" borderId="8" xfId="0" applyFont="1" applyBorder="1"/>
    <xf numFmtId="0" fontId="6" fillId="0" borderId="2" xfId="0" applyFont="1" applyBorder="1"/>
    <xf numFmtId="3" fontId="6" fillId="0" borderId="3" xfId="0" applyNumberFormat="1" applyFont="1" applyBorder="1" applyAlignment="1">
      <alignment horizontal="right" indent="1"/>
    </xf>
    <xf numFmtId="3" fontId="6" fillId="0" borderId="10" xfId="0" applyNumberFormat="1" applyFont="1" applyBorder="1" applyAlignment="1">
      <alignment horizontal="right" indent="1"/>
    </xf>
    <xf numFmtId="3" fontId="6" fillId="0" borderId="1" xfId="0" applyNumberFormat="1" applyFont="1" applyBorder="1" applyAlignment="1">
      <alignment horizontal="right" indent="1"/>
    </xf>
    <xf numFmtId="166" fontId="6" fillId="0" borderId="10" xfId="1" applyNumberFormat="1" applyFont="1" applyBorder="1" applyAlignment="1">
      <alignment horizontal="right" indent="1"/>
    </xf>
    <xf numFmtId="166" fontId="6" fillId="0" borderId="0" xfId="1" applyNumberFormat="1" applyFont="1" applyBorder="1" applyAlignment="1">
      <alignment horizontal="right" indent="1"/>
    </xf>
    <xf numFmtId="0" fontId="15" fillId="0" borderId="0" xfId="2" applyFont="1"/>
    <xf numFmtId="0" fontId="16" fillId="0" borderId="0" xfId="2" applyFont="1"/>
    <xf numFmtId="165" fontId="16" fillId="0" borderId="0" xfId="2" applyNumberFormat="1" applyFont="1"/>
    <xf numFmtId="165" fontId="15" fillId="0" borderId="0" xfId="2" applyNumberFormat="1" applyFont="1"/>
    <xf numFmtId="165" fontId="15" fillId="0" borderId="0" xfId="2" applyNumberFormat="1" applyFont="1" applyAlignment="1">
      <alignment horizontal="right"/>
    </xf>
    <xf numFmtId="0" fontId="17" fillId="0" borderId="0" xfId="2" applyFont="1" applyAlignment="1">
      <alignment horizontal="right" vertical="top" wrapText="1"/>
    </xf>
    <xf numFmtId="0" fontId="18" fillId="0" borderId="0" xfId="2" applyFont="1" applyAlignment="1">
      <alignment horizontal="center"/>
    </xf>
    <xf numFmtId="0" fontId="19" fillId="0" borderId="0" xfId="2" applyFont="1"/>
    <xf numFmtId="0" fontId="20" fillId="0" borderId="0" xfId="2" applyFont="1"/>
    <xf numFmtId="0" fontId="21" fillId="0" borderId="0" xfId="2" applyFont="1"/>
    <xf numFmtId="0" fontId="22" fillId="0" borderId="0" xfId="2" applyFont="1"/>
    <xf numFmtId="0" fontId="23" fillId="0" borderId="0" xfId="2" applyFont="1"/>
    <xf numFmtId="0" fontId="24" fillId="0" borderId="0" xfId="2" applyFont="1"/>
    <xf numFmtId="0" fontId="11" fillId="0" borderId="0" xfId="2" applyFont="1"/>
    <xf numFmtId="0" fontId="10" fillId="0" borderId="0" xfId="2" applyFont="1"/>
    <xf numFmtId="0" fontId="9" fillId="0" borderId="0" xfId="2" applyFont="1"/>
    <xf numFmtId="0" fontId="9" fillId="0" borderId="17" xfId="2" applyFont="1" applyBorder="1"/>
    <xf numFmtId="0" fontId="9" fillId="0" borderId="16" xfId="2" applyFont="1" applyBorder="1"/>
    <xf numFmtId="167" fontId="9" fillId="0" borderId="17" xfId="2" applyNumberFormat="1" applyFont="1" applyBorder="1"/>
    <xf numFmtId="167" fontId="9" fillId="0" borderId="17" xfId="2" applyNumberFormat="1" applyFont="1" applyBorder="1" applyAlignment="1">
      <alignment horizontal="right"/>
    </xf>
    <xf numFmtId="167" fontId="9" fillId="0" borderId="16" xfId="2" applyNumberFormat="1" applyFont="1" applyBorder="1"/>
    <xf numFmtId="0" fontId="7" fillId="0" borderId="0" xfId="2" applyFont="1"/>
    <xf numFmtId="167" fontId="7" fillId="0" borderId="17" xfId="2" applyNumberFormat="1" applyFont="1" applyBorder="1" applyAlignment="1">
      <alignment horizontal="right"/>
    </xf>
    <xf numFmtId="167" fontId="7" fillId="0" borderId="16" xfId="2" applyNumberFormat="1" applyFont="1" applyBorder="1" applyAlignment="1">
      <alignment horizontal="right"/>
    </xf>
    <xf numFmtId="0" fontId="10" fillId="0" borderId="0" xfId="2" applyFont="1" applyAlignment="1">
      <alignment horizontal="right"/>
    </xf>
    <xf numFmtId="0" fontId="7" fillId="0" borderId="18" xfId="2" applyFont="1" applyBorder="1"/>
    <xf numFmtId="167" fontId="7" fillId="0" borderId="19" xfId="2" applyNumberFormat="1" applyFont="1" applyBorder="1" applyAlignment="1">
      <alignment horizontal="right"/>
    </xf>
    <xf numFmtId="167" fontId="7" fillId="0" borderId="20" xfId="2" applyNumberFormat="1" applyFont="1" applyBorder="1" applyAlignment="1">
      <alignment horizontal="right"/>
    </xf>
    <xf numFmtId="0" fontId="10" fillId="0" borderId="21" xfId="2" applyFont="1" applyBorder="1" applyAlignment="1">
      <alignment horizontal="center"/>
    </xf>
    <xf numFmtId="0" fontId="26" fillId="0" borderId="0" xfId="0" applyFont="1"/>
    <xf numFmtId="3" fontId="6" fillId="0" borderId="3" xfId="0" applyNumberFormat="1" applyFont="1" applyBorder="1"/>
    <xf numFmtId="3" fontId="6" fillId="0" borderId="10" xfId="0" applyNumberFormat="1" applyFont="1" applyBorder="1"/>
    <xf numFmtId="3" fontId="13" fillId="0" borderId="3" xfId="0" applyNumberFormat="1" applyFont="1" applyBorder="1"/>
    <xf numFmtId="3" fontId="13" fillId="0" borderId="10" xfId="0" applyNumberFormat="1" applyFont="1" applyBorder="1"/>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 fillId="0" borderId="0" xfId="3" applyFont="1"/>
    <xf numFmtId="0" fontId="14" fillId="0" borderId="0" xfId="3" applyFont="1"/>
    <xf numFmtId="0" fontId="14" fillId="0" borderId="0" xfId="4" applyFont="1"/>
    <xf numFmtId="0" fontId="11" fillId="0" borderId="0" xfId="3" applyFont="1"/>
    <xf numFmtId="0" fontId="2" fillId="0" borderId="0" xfId="3"/>
    <xf numFmtId="0" fontId="29" fillId="0" borderId="0" xfId="3" applyFont="1" applyAlignment="1">
      <alignment vertical="center"/>
    </xf>
    <xf numFmtId="0" fontId="2" fillId="0" borderId="0" xfId="3" applyAlignment="1">
      <alignment horizontal="center"/>
    </xf>
    <xf numFmtId="166" fontId="0" fillId="0" borderId="0" xfId="6" applyNumberFormat="1" applyFont="1"/>
    <xf numFmtId="0" fontId="1" fillId="0" borderId="0" xfId="7" applyFont="1"/>
    <xf numFmtId="0" fontId="26" fillId="0" borderId="0" xfId="7" applyFont="1" applyAlignment="1">
      <alignment horizontal="left" indent="1"/>
    </xf>
    <xf numFmtId="0" fontId="2" fillId="0" borderId="0" xfId="7"/>
    <xf numFmtId="0" fontId="30" fillId="0" borderId="0" xfId="7" applyFont="1" applyAlignment="1">
      <alignment wrapText="1"/>
    </xf>
    <xf numFmtId="0" fontId="31" fillId="0" borderId="0" xfId="7" applyFont="1" applyAlignment="1">
      <alignment wrapText="1"/>
    </xf>
    <xf numFmtId="0" fontId="14" fillId="0" borderId="0" xfId="2"/>
    <xf numFmtId="165" fontId="14" fillId="0" borderId="0" xfId="2" applyNumberFormat="1"/>
    <xf numFmtId="0" fontId="4" fillId="0" borderId="0" xfId="3" applyFont="1" applyAlignment="1">
      <alignment vertical="center"/>
    </xf>
    <xf numFmtId="0" fontId="11" fillId="0" borderId="0" xfId="4" applyFont="1"/>
    <xf numFmtId="0" fontId="11" fillId="0" borderId="3" xfId="2" applyFont="1" applyBorder="1"/>
    <xf numFmtId="0" fontId="12" fillId="0" borderId="11" xfId="2" applyFont="1" applyBorder="1" applyAlignment="1">
      <alignment horizontal="center" vertical="center"/>
    </xf>
    <xf numFmtId="0" fontId="12" fillId="0" borderId="3" xfId="2" applyFont="1" applyBorder="1" applyAlignment="1">
      <alignment horizontal="center" vertical="center"/>
    </xf>
    <xf numFmtId="0" fontId="12" fillId="0" borderId="3" xfId="2" applyFont="1" applyBorder="1" applyAlignment="1">
      <alignment horizontal="center" wrapText="1"/>
    </xf>
    <xf numFmtId="0" fontId="11" fillId="0" borderId="12" xfId="2" applyFont="1" applyBorder="1" applyAlignment="1">
      <alignment horizontal="center" vertical="center"/>
    </xf>
    <xf numFmtId="0" fontId="11" fillId="0" borderId="0" xfId="2" applyFont="1" applyAlignment="1">
      <alignment horizontal="center" vertical="center"/>
    </xf>
    <xf numFmtId="0" fontId="11" fillId="0" borderId="0" xfId="2" applyFont="1" applyAlignment="1">
      <alignment horizontal="center" wrapText="1"/>
    </xf>
    <xf numFmtId="165" fontId="11" fillId="0" borderId="12" xfId="2" applyNumberFormat="1" applyFont="1" applyBorder="1" applyAlignment="1">
      <alignment horizontal="right" indent="2"/>
    </xf>
    <xf numFmtId="165" fontId="11" fillId="0" borderId="0" xfId="2" applyNumberFormat="1" applyFont="1" applyAlignment="1">
      <alignment horizontal="right" indent="2"/>
    </xf>
    <xf numFmtId="0" fontId="11" fillId="0" borderId="10" xfId="2" applyFont="1" applyBorder="1"/>
    <xf numFmtId="0" fontId="11" fillId="0" borderId="13" xfId="2" applyFont="1" applyBorder="1" applyAlignment="1">
      <alignment horizontal="right" vertical="center" indent="2"/>
    </xf>
    <xf numFmtId="0" fontId="11" fillId="0" borderId="10" xfId="2" applyFont="1" applyBorder="1" applyAlignment="1">
      <alignment horizontal="right" vertical="center" indent="2"/>
    </xf>
    <xf numFmtId="0" fontId="11" fillId="0" borderId="10" xfId="2" applyFont="1" applyBorder="1" applyAlignment="1">
      <alignment horizontal="right" wrapText="1" indent="2"/>
    </xf>
    <xf numFmtId="0" fontId="11" fillId="0" borderId="12" xfId="2" applyFont="1" applyBorder="1" applyAlignment="1">
      <alignment horizontal="right" vertical="center" indent="2"/>
    </xf>
    <xf numFmtId="0" fontId="11" fillId="0" borderId="0" xfId="2" applyFont="1" applyAlignment="1">
      <alignment horizontal="right" vertical="center" indent="2"/>
    </xf>
    <xf numFmtId="0" fontId="11" fillId="0" borderId="0" xfId="2" applyFont="1" applyAlignment="1">
      <alignment horizontal="right" wrapText="1" indent="2"/>
    </xf>
    <xf numFmtId="0" fontId="11" fillId="0" borderId="12" xfId="2" applyFont="1" applyBorder="1" applyAlignment="1">
      <alignment horizontal="right" indent="2"/>
    </xf>
    <xf numFmtId="0" fontId="11" fillId="0" borderId="0" xfId="2" applyFont="1" applyAlignment="1">
      <alignment horizontal="right" indent="2"/>
    </xf>
    <xf numFmtId="165" fontId="11" fillId="0" borderId="13" xfId="2" applyNumberFormat="1" applyFont="1" applyBorder="1" applyAlignment="1">
      <alignment horizontal="right" indent="2"/>
    </xf>
    <xf numFmtId="165" fontId="11" fillId="0" borderId="10" xfId="2" applyNumberFormat="1" applyFont="1" applyBorder="1" applyAlignment="1">
      <alignment horizontal="right" indent="2"/>
    </xf>
    <xf numFmtId="166" fontId="14" fillId="0" borderId="0" xfId="1" applyNumberFormat="1" applyFont="1"/>
    <xf numFmtId="0" fontId="25" fillId="0" borderId="0" xfId="3" applyFont="1"/>
    <xf numFmtId="0" fontId="7" fillId="0" borderId="0" xfId="4" applyFont="1"/>
    <xf numFmtId="0" fontId="0" fillId="0" borderId="0" xfId="3" applyFont="1"/>
    <xf numFmtId="166" fontId="11" fillId="0" borderId="4" xfId="1" applyNumberFormat="1" applyFont="1" applyBorder="1" applyAlignment="1">
      <alignment horizontal="center" vertical="center" wrapText="1"/>
    </xf>
    <xf numFmtId="166" fontId="11" fillId="0" borderId="6" xfId="1" applyNumberFormat="1" applyFont="1" applyBorder="1" applyAlignment="1">
      <alignment horizontal="center" vertical="center" wrapText="1"/>
    </xf>
    <xf numFmtId="166" fontId="11" fillId="0" borderId="8" xfId="1" applyNumberFormat="1" applyFont="1" applyBorder="1" applyAlignment="1">
      <alignment horizontal="center" vertical="center" wrapText="1"/>
    </xf>
    <xf numFmtId="173" fontId="11" fillId="0" borderId="3" xfId="1" applyNumberFormat="1" applyFont="1" applyBorder="1" applyAlignment="1">
      <alignment horizontal="center" vertical="center" wrapText="1"/>
    </xf>
    <xf numFmtId="173" fontId="11" fillId="0" borderId="11" xfId="1" applyNumberFormat="1" applyFont="1" applyBorder="1" applyAlignment="1">
      <alignment horizontal="center" vertical="center" wrapText="1"/>
    </xf>
    <xf numFmtId="173" fontId="11" fillId="0" borderId="12" xfId="1" applyNumberFormat="1" applyFont="1" applyBorder="1" applyAlignment="1">
      <alignment horizontal="center" vertical="center" wrapText="1"/>
    </xf>
    <xf numFmtId="173" fontId="11" fillId="0" borderId="0" xfId="1" applyNumberFormat="1" applyFont="1" applyBorder="1" applyAlignment="1">
      <alignment horizontal="center" vertical="center" wrapText="1"/>
    </xf>
    <xf numFmtId="173" fontId="11" fillId="0" borderId="13" xfId="1" applyNumberFormat="1" applyFont="1" applyBorder="1" applyAlignment="1">
      <alignment horizontal="center" vertical="center" wrapText="1"/>
    </xf>
    <xf numFmtId="173" fontId="11" fillId="0" borderId="10" xfId="1" applyNumberFormat="1" applyFont="1" applyBorder="1" applyAlignment="1">
      <alignment horizontal="center" vertical="center" wrapText="1"/>
    </xf>
    <xf numFmtId="173" fontId="12" fillId="0" borderId="12" xfId="1" applyNumberFormat="1" applyFont="1" applyBorder="1" applyAlignment="1">
      <alignment horizontal="center" vertical="center" wrapText="1"/>
    </xf>
    <xf numFmtId="173" fontId="12" fillId="0" borderId="0" xfId="1" applyNumberFormat="1" applyFont="1" applyBorder="1" applyAlignment="1">
      <alignment horizontal="center" vertical="center" wrapText="1"/>
    </xf>
    <xf numFmtId="0" fontId="34" fillId="0" borderId="0" xfId="0" applyFont="1"/>
    <xf numFmtId="165" fontId="5" fillId="0" borderId="0" xfId="0" applyNumberFormat="1" applyFont="1"/>
    <xf numFmtId="3" fontId="0" fillId="0" borderId="0" xfId="0" applyNumberFormat="1"/>
    <xf numFmtId="3" fontId="11" fillId="0" borderId="4" xfId="1" applyNumberFormat="1" applyFont="1" applyFill="1" applyBorder="1" applyAlignment="1">
      <alignment horizontal="center" vertical="center" wrapText="1"/>
    </xf>
    <xf numFmtId="3" fontId="11" fillId="0" borderId="6" xfId="1" applyNumberFormat="1" applyFont="1" applyFill="1" applyBorder="1" applyAlignment="1">
      <alignment horizontal="center" vertical="center" wrapText="1"/>
    </xf>
    <xf numFmtId="3" fontId="11" fillId="0" borderId="8" xfId="1" applyNumberFormat="1" applyFont="1" applyFill="1" applyBorder="1" applyAlignment="1">
      <alignment horizontal="center" vertical="center" wrapText="1"/>
    </xf>
    <xf numFmtId="3" fontId="11" fillId="0" borderId="0" xfId="1" applyNumberFormat="1" applyFont="1" applyFill="1" applyBorder="1" applyAlignment="1">
      <alignment horizontal="center" vertical="center" wrapText="1"/>
    </xf>
    <xf numFmtId="3" fontId="11" fillId="0" borderId="1" xfId="1" applyNumberFormat="1" applyFont="1" applyFill="1" applyBorder="1" applyAlignment="1">
      <alignment horizontal="center" vertical="center" wrapText="1"/>
    </xf>
    <xf numFmtId="0" fontId="4" fillId="0" borderId="0" xfId="3" applyFont="1" applyAlignment="1">
      <alignment horizontal="left" vertical="center" wrapText="1"/>
    </xf>
    <xf numFmtId="172" fontId="2" fillId="0" borderId="0" xfId="3" applyNumberFormat="1"/>
    <xf numFmtId="171" fontId="2" fillId="0" borderId="0" xfId="3" applyNumberFormat="1"/>
    <xf numFmtId="166" fontId="11" fillId="0" borderId="3" xfId="1" applyNumberFormat="1" applyFont="1" applyFill="1" applyBorder="1" applyAlignment="1">
      <alignment horizontal="center" vertical="center" wrapText="1"/>
    </xf>
    <xf numFmtId="166" fontId="11" fillId="0" borderId="0" xfId="1" applyNumberFormat="1" applyFont="1" applyFill="1" applyBorder="1" applyAlignment="1">
      <alignment horizontal="center" vertical="center" wrapText="1"/>
    </xf>
    <xf numFmtId="166" fontId="11" fillId="0" borderId="10" xfId="1" applyNumberFormat="1" applyFont="1" applyFill="1" applyBorder="1" applyAlignment="1">
      <alignment horizontal="center" vertical="center" wrapText="1"/>
    </xf>
    <xf numFmtId="174" fontId="6" fillId="0" borderId="3" xfId="9" applyNumberFormat="1" applyFont="1" applyBorder="1"/>
    <xf numFmtId="174" fontId="6" fillId="0" borderId="10" xfId="9" applyNumberFormat="1" applyFont="1" applyBorder="1"/>
    <xf numFmtId="3" fontId="11" fillId="0" borderId="3" xfId="1" applyNumberFormat="1" applyFont="1" applyFill="1" applyBorder="1" applyAlignment="1">
      <alignment horizontal="center" vertical="center" wrapText="1"/>
    </xf>
    <xf numFmtId="3" fontId="11" fillId="0" borderId="10" xfId="1" applyNumberFormat="1" applyFont="1" applyFill="1" applyBorder="1" applyAlignment="1">
      <alignment horizontal="center" vertical="center" wrapText="1"/>
    </xf>
    <xf numFmtId="0" fontId="31" fillId="3" borderId="0" xfId="7" applyFont="1" applyFill="1" applyAlignment="1">
      <alignment wrapText="1"/>
    </xf>
    <xf numFmtId="0" fontId="26" fillId="3" borderId="0" xfId="7" applyFont="1" applyFill="1" applyAlignment="1">
      <alignment horizontal="left" indent="1"/>
    </xf>
    <xf numFmtId="0" fontId="2" fillId="3" borderId="0" xfId="7" applyFill="1"/>
    <xf numFmtId="165" fontId="11" fillId="0" borderId="0" xfId="2" applyNumberFormat="1" applyFont="1" applyAlignment="1">
      <alignment horizontal="center"/>
    </xf>
    <xf numFmtId="165" fontId="11" fillId="0" borderId="0" xfId="1" applyNumberFormat="1" applyFont="1" applyFill="1" applyBorder="1" applyAlignment="1">
      <alignment horizontal="right" indent="2"/>
    </xf>
    <xf numFmtId="165" fontId="11" fillId="0" borderId="0" xfId="2" applyNumberFormat="1" applyFont="1" applyAlignment="1">
      <alignment horizontal="center" vertical="center"/>
    </xf>
    <xf numFmtId="0" fontId="11" fillId="0" borderId="12" xfId="3" applyFont="1" applyBorder="1"/>
    <xf numFmtId="3" fontId="11" fillId="0" borderId="11" xfId="1" applyNumberFormat="1" applyFont="1" applyBorder="1" applyAlignment="1">
      <alignment horizontal="center" vertical="center"/>
    </xf>
    <xf numFmtId="3" fontId="11" fillId="0" borderId="4" xfId="1" applyNumberFormat="1" applyFont="1" applyBorder="1" applyAlignment="1">
      <alignment horizontal="center" vertical="center" wrapText="1"/>
    </xf>
    <xf numFmtId="3" fontId="11" fillId="0" borderId="12" xfId="1" applyNumberFormat="1" applyFont="1" applyBorder="1" applyAlignment="1">
      <alignment horizontal="center" vertical="center"/>
    </xf>
    <xf numFmtId="3" fontId="11" fillId="0" borderId="6" xfId="1" applyNumberFormat="1" applyFont="1" applyBorder="1" applyAlignment="1">
      <alignment horizontal="center" vertical="center" wrapText="1"/>
    </xf>
    <xf numFmtId="3" fontId="11" fillId="0" borderId="13" xfId="1" applyNumberFormat="1" applyFont="1" applyBorder="1" applyAlignment="1">
      <alignment horizontal="center" vertical="center"/>
    </xf>
    <xf numFmtId="3" fontId="11" fillId="0" borderId="8" xfId="1" applyNumberFormat="1" applyFont="1" applyBorder="1" applyAlignment="1">
      <alignment horizontal="center" vertical="center" wrapText="1"/>
    </xf>
    <xf numFmtId="3" fontId="6" fillId="0" borderId="0" xfId="0" applyNumberFormat="1" applyFont="1" applyAlignment="1">
      <alignment horizontal="right" indent="1"/>
    </xf>
    <xf numFmtId="3" fontId="6" fillId="0" borderId="11" xfId="0" applyNumberFormat="1" applyFont="1" applyBorder="1" applyAlignment="1">
      <alignment horizontal="right" indent="1"/>
    </xf>
    <xf numFmtId="3" fontId="6" fillId="0" borderId="6" xfId="0" applyNumberFormat="1" applyFont="1" applyBorder="1" applyAlignment="1">
      <alignment horizontal="right" indent="1"/>
    </xf>
    <xf numFmtId="3" fontId="6" fillId="0" borderId="12" xfId="0" applyNumberFormat="1" applyFont="1" applyBorder="1" applyAlignment="1">
      <alignment horizontal="right" indent="1"/>
    </xf>
    <xf numFmtId="3" fontId="6" fillId="0" borderId="13" xfId="0" applyNumberFormat="1" applyFont="1" applyBorder="1" applyAlignment="1">
      <alignment horizontal="right" indent="1"/>
    </xf>
    <xf numFmtId="3" fontId="6" fillId="0" borderId="8" xfId="0" applyNumberFormat="1" applyFont="1" applyBorder="1" applyAlignment="1">
      <alignment horizontal="right" indent="1"/>
    </xf>
    <xf numFmtId="3" fontId="6" fillId="0" borderId="2" xfId="0" applyNumberFormat="1" applyFont="1" applyBorder="1" applyAlignment="1">
      <alignment horizontal="right" indent="1"/>
    </xf>
    <xf numFmtId="166" fontId="6" fillId="0" borderId="13" xfId="1" applyNumberFormat="1" applyFont="1" applyBorder="1" applyAlignment="1">
      <alignment horizontal="right" indent="1"/>
    </xf>
    <xf numFmtId="3" fontId="6" fillId="0" borderId="4" xfId="0" applyNumberFormat="1" applyFont="1" applyBorder="1" applyAlignment="1">
      <alignment horizontal="right" indent="1"/>
    </xf>
    <xf numFmtId="3" fontId="6" fillId="0" borderId="14" xfId="0" applyNumberFormat="1" applyFont="1" applyBorder="1" applyAlignment="1">
      <alignment horizontal="right" indent="1"/>
    </xf>
    <xf numFmtId="166" fontId="6" fillId="0" borderId="8" xfId="1" applyNumberFormat="1" applyFont="1" applyBorder="1" applyAlignment="1">
      <alignment horizontal="right" indent="1"/>
    </xf>
    <xf numFmtId="0" fontId="33" fillId="0" borderId="0" xfId="0" applyFont="1" applyAlignment="1">
      <alignment horizontal="left" vertical="top" wrapText="1"/>
    </xf>
    <xf numFmtId="0" fontId="0" fillId="0" borderId="30" xfId="0" applyBorder="1"/>
    <xf numFmtId="0" fontId="0" fillId="0" borderId="31" xfId="0" applyBorder="1"/>
    <xf numFmtId="0" fontId="0" fillId="0" borderId="32" xfId="0" applyBorder="1"/>
    <xf numFmtId="166" fontId="12" fillId="0" borderId="0" xfId="1" applyNumberFormat="1" applyFont="1" applyBorder="1" applyAlignment="1">
      <alignment horizontal="center" vertical="center" wrapText="1"/>
    </xf>
    <xf numFmtId="166" fontId="11" fillId="0" borderId="11" xfId="1" applyNumberFormat="1" applyFont="1" applyBorder="1" applyAlignment="1">
      <alignment horizontal="center" vertical="center" wrapText="1"/>
    </xf>
    <xf numFmtId="166" fontId="11" fillId="0" borderId="12" xfId="1" applyNumberFormat="1" applyFont="1" applyBorder="1" applyAlignment="1">
      <alignment horizontal="center" vertical="center" wrapText="1"/>
    </xf>
    <xf numFmtId="166" fontId="11" fillId="0" borderId="13" xfId="1" applyNumberFormat="1" applyFont="1" applyBorder="1" applyAlignment="1">
      <alignment horizontal="center" vertical="center" wrapText="1"/>
    </xf>
    <xf numFmtId="3" fontId="6" fillId="0" borderId="12" xfId="0" applyNumberFormat="1" applyFont="1" applyBorder="1"/>
    <xf numFmtId="3" fontId="6" fillId="0" borderId="0" xfId="0" applyNumberFormat="1" applyFont="1"/>
    <xf numFmtId="3" fontId="6" fillId="0" borderId="6" xfId="0" applyNumberFormat="1" applyFont="1" applyBorder="1"/>
    <xf numFmtId="3" fontId="13" fillId="0" borderId="11" xfId="0" applyNumberFormat="1" applyFont="1" applyBorder="1"/>
    <xf numFmtId="3" fontId="13" fillId="0" borderId="4" xfId="0" applyNumberFormat="1" applyFont="1" applyBorder="1"/>
    <xf numFmtId="3" fontId="13" fillId="0" borderId="12" xfId="0" applyNumberFormat="1" applyFont="1" applyBorder="1"/>
    <xf numFmtId="3" fontId="13" fillId="0" borderId="0" xfId="0" applyNumberFormat="1" applyFont="1"/>
    <xf numFmtId="3" fontId="13" fillId="0" borderId="6" xfId="0" applyNumberFormat="1" applyFont="1" applyBorder="1"/>
    <xf numFmtId="3" fontId="13" fillId="0" borderId="13" xfId="0" applyNumberFormat="1" applyFont="1" applyBorder="1"/>
    <xf numFmtId="3" fontId="13" fillId="0" borderId="8" xfId="0" applyNumberFormat="1" applyFont="1" applyBorder="1"/>
    <xf numFmtId="3" fontId="6" fillId="0" borderId="11" xfId="0" applyNumberFormat="1" applyFont="1" applyBorder="1"/>
    <xf numFmtId="3" fontId="6" fillId="0" borderId="4" xfId="0" applyNumberFormat="1" applyFont="1" applyBorder="1"/>
    <xf numFmtId="3" fontId="6" fillId="0" borderId="13" xfId="0" applyNumberFormat="1" applyFont="1" applyBorder="1"/>
    <xf numFmtId="3" fontId="6" fillId="0" borderId="8" xfId="0" applyNumberFormat="1" applyFont="1" applyBorder="1"/>
    <xf numFmtId="166" fontId="12" fillId="0" borderId="3" xfId="1" applyNumberFormat="1" applyFont="1" applyBorder="1" applyAlignment="1">
      <alignment horizontal="center" vertical="center" wrapText="1"/>
    </xf>
    <xf numFmtId="166" fontId="13" fillId="0" borderId="10" xfId="1" applyNumberFormat="1" applyFont="1" applyBorder="1" applyAlignment="1">
      <alignment horizontal="center"/>
    </xf>
    <xf numFmtId="174" fontId="6" fillId="0" borderId="4" xfId="9" applyNumberFormat="1" applyFont="1" applyBorder="1"/>
    <xf numFmtId="174" fontId="6" fillId="0" borderId="0" xfId="9" applyNumberFormat="1" applyFont="1" applyBorder="1"/>
    <xf numFmtId="174" fontId="6" fillId="0" borderId="6" xfId="9" applyNumberFormat="1" applyFont="1" applyBorder="1"/>
    <xf numFmtId="174" fontId="6" fillId="0" borderId="8" xfId="9" applyNumberFormat="1" applyFont="1" applyBorder="1"/>
    <xf numFmtId="174" fontId="13" fillId="0" borderId="0" xfId="9" applyNumberFormat="1" applyFont="1" applyBorder="1"/>
    <xf numFmtId="174" fontId="13" fillId="0" borderId="6" xfId="9" applyNumberFormat="1" applyFont="1" applyBorder="1"/>
    <xf numFmtId="165" fontId="0" fillId="0" borderId="0" xfId="0" applyNumberFormat="1" applyAlignment="1">
      <alignment horizontal="center"/>
    </xf>
    <xf numFmtId="0" fontId="7" fillId="0" borderId="0" xfId="2" applyFont="1" applyAlignment="1">
      <alignment horizontal="left"/>
    </xf>
    <xf numFmtId="0" fontId="6" fillId="0" borderId="0" xfId="0" applyFont="1" applyAlignment="1">
      <alignment horizontal="left" vertical="top"/>
    </xf>
    <xf numFmtId="0" fontId="6" fillId="0" borderId="0" xfId="0" applyFont="1" applyAlignment="1">
      <alignment horizontal="left" vertical="top" wrapText="1"/>
    </xf>
    <xf numFmtId="43" fontId="14" fillId="0" borderId="0" xfId="9" applyFont="1"/>
    <xf numFmtId="167" fontId="7" fillId="0" borderId="18" xfId="2" applyNumberFormat="1" applyFont="1" applyBorder="1" applyAlignment="1">
      <alignment horizontal="right"/>
    </xf>
    <xf numFmtId="0" fontId="9" fillId="0" borderId="37" xfId="2" applyFont="1" applyBorder="1"/>
    <xf numFmtId="0" fontId="10" fillId="0" borderId="37" xfId="2" applyFont="1" applyBorder="1"/>
    <xf numFmtId="0" fontId="7" fillId="0" borderId="37" xfId="2" applyFont="1" applyBorder="1"/>
    <xf numFmtId="0" fontId="7" fillId="0" borderId="38" xfId="2" applyFont="1" applyBorder="1"/>
    <xf numFmtId="0" fontId="9" fillId="0" borderId="39" xfId="2" applyFont="1" applyBorder="1"/>
    <xf numFmtId="167" fontId="9" fillId="0" borderId="39" xfId="2" applyNumberFormat="1" applyFont="1" applyBorder="1"/>
    <xf numFmtId="167" fontId="7" fillId="0" borderId="39" xfId="2" applyNumberFormat="1" applyFont="1" applyBorder="1" applyAlignment="1">
      <alignment horizontal="right"/>
    </xf>
    <xf numFmtId="167" fontId="7" fillId="0" borderId="40" xfId="2" applyNumberFormat="1" applyFont="1" applyBorder="1" applyAlignment="1">
      <alignment horizontal="right"/>
    </xf>
    <xf numFmtId="167" fontId="9" fillId="0" borderId="0" xfId="2" applyNumberFormat="1" applyFont="1"/>
    <xf numFmtId="167" fontId="7" fillId="0" borderId="0" xfId="2" applyNumberFormat="1" applyFont="1" applyAlignment="1">
      <alignment horizontal="right"/>
    </xf>
    <xf numFmtId="168" fontId="10" fillId="0" borderId="0" xfId="2" applyNumberFormat="1" applyFont="1" applyAlignment="1">
      <alignment horizontal="right" vertical="center"/>
    </xf>
    <xf numFmtId="0" fontId="0" fillId="0" borderId="39" xfId="0" applyBorder="1"/>
    <xf numFmtId="0" fontId="36" fillId="0" borderId="0" xfId="3" applyFont="1"/>
    <xf numFmtId="166" fontId="36" fillId="0" borderId="0" xfId="6" applyNumberFormat="1" applyFont="1"/>
    <xf numFmtId="0" fontId="32" fillId="0" borderId="0" xfId="0" applyFont="1"/>
    <xf numFmtId="0" fontId="40" fillId="0" borderId="0" xfId="0" applyFont="1"/>
    <xf numFmtId="0" fontId="39" fillId="0" borderId="0" xfId="0" applyFont="1"/>
    <xf numFmtId="0" fontId="42" fillId="0" borderId="4" xfId="0" applyFont="1" applyBorder="1" applyAlignment="1">
      <alignment vertical="center"/>
    </xf>
    <xf numFmtId="0" fontId="42" fillId="0" borderId="5" xfId="0" applyFont="1" applyBorder="1" applyAlignment="1">
      <alignment horizontal="center" vertical="center"/>
    </xf>
    <xf numFmtId="0" fontId="43" fillId="0" borderId="5" xfId="0" applyFont="1" applyBorder="1" applyAlignment="1">
      <alignment horizontal="center" vertical="center"/>
    </xf>
    <xf numFmtId="0" fontId="43" fillId="0" borderId="7" xfId="0" applyFont="1" applyBorder="1" applyAlignment="1">
      <alignment horizontal="center" vertical="center"/>
    </xf>
    <xf numFmtId="166" fontId="43" fillId="0" borderId="0" xfId="1" applyNumberFormat="1" applyFont="1" applyBorder="1" applyAlignment="1">
      <alignment horizontal="center" vertical="center"/>
    </xf>
    <xf numFmtId="166" fontId="43" fillId="0" borderId="0" xfId="1" applyNumberFormat="1" applyFont="1" applyBorder="1" applyAlignment="1">
      <alignment horizontal="center" vertical="center" wrapText="1"/>
    </xf>
    <xf numFmtId="166" fontId="43" fillId="0" borderId="0" xfId="1" applyNumberFormat="1" applyFont="1" applyFill="1" applyBorder="1" applyAlignment="1">
      <alignment horizontal="center" vertical="center" wrapText="1"/>
    </xf>
    <xf numFmtId="173" fontId="43" fillId="0" borderId="12" xfId="1" applyNumberFormat="1" applyFont="1" applyBorder="1" applyAlignment="1">
      <alignment horizontal="center" vertical="center" wrapText="1"/>
    </xf>
    <xf numFmtId="173" fontId="43" fillId="0" borderId="0" xfId="1" applyNumberFormat="1" applyFont="1" applyBorder="1" applyAlignment="1">
      <alignment horizontal="center" vertical="center" wrapText="1"/>
    </xf>
    <xf numFmtId="0" fontId="43" fillId="0" borderId="9" xfId="0" applyFont="1" applyBorder="1" applyAlignment="1">
      <alignment horizontal="center" vertical="center"/>
    </xf>
    <xf numFmtId="166" fontId="42" fillId="0" borderId="10" xfId="1" applyNumberFormat="1" applyFont="1" applyBorder="1" applyAlignment="1">
      <alignment horizontal="center" vertical="center"/>
    </xf>
    <xf numFmtId="166" fontId="42" fillId="0" borderId="10" xfId="1" applyNumberFormat="1" applyFont="1" applyBorder="1" applyAlignment="1">
      <alignment horizontal="center" vertical="center" wrapText="1"/>
    </xf>
    <xf numFmtId="166" fontId="42" fillId="0" borderId="10" xfId="1" applyNumberFormat="1" applyFont="1" applyFill="1" applyBorder="1" applyAlignment="1">
      <alignment horizontal="center" vertical="center" wrapText="1"/>
    </xf>
    <xf numFmtId="173" fontId="42" fillId="0" borderId="12" xfId="1" applyNumberFormat="1" applyFont="1" applyBorder="1" applyAlignment="1">
      <alignment horizontal="center" vertical="center" wrapText="1"/>
    </xf>
    <xf numFmtId="173" fontId="42" fillId="0" borderId="0" xfId="1" applyNumberFormat="1" applyFont="1" applyBorder="1" applyAlignment="1">
      <alignment horizontal="center" vertical="center" wrapText="1"/>
    </xf>
    <xf numFmtId="3" fontId="43" fillId="0" borderId="0" xfId="1" applyNumberFormat="1" applyFont="1" applyBorder="1" applyAlignment="1">
      <alignment horizontal="center" vertical="center"/>
    </xf>
    <xf numFmtId="3" fontId="43" fillId="0" borderId="0" xfId="1" applyNumberFormat="1" applyFont="1" applyBorder="1" applyAlignment="1">
      <alignment horizontal="center" vertical="center" wrapText="1"/>
    </xf>
    <xf numFmtId="3" fontId="43" fillId="0" borderId="0" xfId="1" applyNumberFormat="1" applyFont="1" applyFill="1" applyBorder="1" applyAlignment="1">
      <alignment horizontal="center" vertical="center" wrapText="1"/>
    </xf>
    <xf numFmtId="3" fontId="43" fillId="0" borderId="6" xfId="1" applyNumberFormat="1" applyFont="1" applyFill="1" applyBorder="1" applyAlignment="1">
      <alignment horizontal="center" vertical="center" wrapText="1"/>
    </xf>
    <xf numFmtId="3" fontId="42" fillId="0" borderId="10" xfId="1" applyNumberFormat="1" applyFont="1" applyBorder="1" applyAlignment="1">
      <alignment horizontal="center" vertical="center"/>
    </xf>
    <xf numFmtId="3" fontId="42" fillId="0" borderId="10" xfId="1" applyNumberFormat="1" applyFont="1" applyBorder="1" applyAlignment="1">
      <alignment horizontal="center" vertical="center" wrapText="1"/>
    </xf>
    <xf numFmtId="3" fontId="42" fillId="0" borderId="10" xfId="1" applyNumberFormat="1" applyFont="1" applyFill="1" applyBorder="1" applyAlignment="1">
      <alignment horizontal="center" vertical="center" wrapText="1"/>
    </xf>
    <xf numFmtId="3" fontId="42" fillId="0" borderId="8" xfId="1" applyNumberFormat="1" applyFont="1" applyFill="1" applyBorder="1" applyAlignment="1">
      <alignment horizontal="center" vertical="center" wrapText="1"/>
    </xf>
    <xf numFmtId="0" fontId="44" fillId="0" borderId="0" xfId="0" applyFont="1"/>
    <xf numFmtId="0" fontId="42" fillId="5" borderId="3" xfId="7" applyFont="1" applyFill="1" applyBorder="1" applyAlignment="1">
      <alignment vertical="center" wrapText="1"/>
    </xf>
    <xf numFmtId="0" fontId="3" fillId="0" borderId="0" xfId="3" applyFont="1"/>
    <xf numFmtId="0" fontId="46" fillId="0" borderId="0" xfId="7" applyFont="1" applyAlignment="1">
      <alignment wrapText="1"/>
    </xf>
    <xf numFmtId="0" fontId="14" fillId="0" borderId="41" xfId="2" applyBorder="1"/>
    <xf numFmtId="0" fontId="42" fillId="0" borderId="0" xfId="2" applyFont="1"/>
    <xf numFmtId="165" fontId="42" fillId="0" borderId="12" xfId="2" applyNumberFormat="1" applyFont="1" applyBorder="1" applyAlignment="1">
      <alignment horizontal="right" indent="2"/>
    </xf>
    <xf numFmtId="165" fontId="42" fillId="0" borderId="0" xfId="2" applyNumberFormat="1" applyFont="1" applyAlignment="1">
      <alignment horizontal="right" indent="2"/>
    </xf>
    <xf numFmtId="165" fontId="42" fillId="0" borderId="0" xfId="0" applyNumberFormat="1" applyFont="1" applyAlignment="1">
      <alignment horizontal="center"/>
    </xf>
    <xf numFmtId="0" fontId="11" fillId="0" borderId="42" xfId="2" applyFont="1" applyBorder="1"/>
    <xf numFmtId="0" fontId="41" fillId="4" borderId="44" xfId="2" applyFont="1" applyFill="1" applyBorder="1" applyAlignment="1">
      <alignment horizontal="center" vertical="center"/>
    </xf>
    <xf numFmtId="0" fontId="41" fillId="4" borderId="0" xfId="2" applyFont="1" applyFill="1" applyAlignment="1">
      <alignment horizontal="center" vertical="center"/>
    </xf>
    <xf numFmtId="0" fontId="41" fillId="4" borderId="45" xfId="2" applyFont="1" applyFill="1" applyBorder="1" applyAlignment="1">
      <alignment horizontal="center" vertical="center"/>
    </xf>
    <xf numFmtId="0" fontId="41" fillId="4" borderId="46" xfId="2" applyFont="1" applyFill="1" applyBorder="1" applyAlignment="1">
      <alignment horizontal="center" vertical="center" wrapText="1"/>
    </xf>
    <xf numFmtId="0" fontId="47" fillId="0" borderId="46" xfId="2" applyFont="1" applyBorder="1"/>
    <xf numFmtId="0" fontId="41" fillId="4" borderId="47" xfId="0" applyFont="1" applyFill="1" applyBorder="1" applyAlignment="1">
      <alignment horizontal="center" vertical="center"/>
    </xf>
    <xf numFmtId="0" fontId="41" fillId="4" borderId="47" xfId="0" applyFont="1" applyFill="1" applyBorder="1" applyAlignment="1">
      <alignment horizontal="center" vertical="center" wrapText="1"/>
    </xf>
    <xf numFmtId="3" fontId="42" fillId="0" borderId="0" xfId="1" applyNumberFormat="1" applyFont="1" applyBorder="1" applyAlignment="1">
      <alignment horizontal="center" vertical="center"/>
    </xf>
    <xf numFmtId="3" fontId="42" fillId="0" borderId="0" xfId="1" applyNumberFormat="1" applyFont="1" applyBorder="1" applyAlignment="1">
      <alignment horizontal="center" vertical="center" wrapText="1"/>
    </xf>
    <xf numFmtId="3" fontId="42" fillId="0" borderId="0" xfId="1" applyNumberFormat="1" applyFont="1" applyFill="1" applyBorder="1" applyAlignment="1">
      <alignment horizontal="center" vertical="center" wrapText="1"/>
    </xf>
    <xf numFmtId="0" fontId="42" fillId="0" borderId="0" xfId="0" applyFont="1"/>
    <xf numFmtId="0" fontId="41" fillId="4" borderId="47" xfId="7" applyFont="1" applyFill="1" applyBorder="1" applyAlignment="1">
      <alignment horizontal="center"/>
    </xf>
    <xf numFmtId="0" fontId="39" fillId="0" borderId="0" xfId="3" applyFont="1"/>
    <xf numFmtId="0" fontId="37" fillId="4" borderId="47" xfId="3" applyFont="1" applyFill="1" applyBorder="1" applyAlignment="1">
      <alignment horizontal="center"/>
    </xf>
    <xf numFmtId="0" fontId="49" fillId="0" borderId="0" xfId="0" applyFont="1"/>
    <xf numFmtId="0" fontId="50" fillId="0" borderId="0" xfId="0" applyFont="1"/>
    <xf numFmtId="0" fontId="39" fillId="0" borderId="41" xfId="0" applyFont="1" applyBorder="1"/>
    <xf numFmtId="0" fontId="43" fillId="0" borderId="41" xfId="0" applyFont="1" applyBorder="1"/>
    <xf numFmtId="0" fontId="51" fillId="0" borderId="0" xfId="0" applyFont="1"/>
    <xf numFmtId="0" fontId="43" fillId="5" borderId="5" xfId="0" applyFont="1" applyFill="1" applyBorder="1" applyAlignment="1">
      <alignment horizontal="center" vertical="center"/>
    </xf>
    <xf numFmtId="0" fontId="43" fillId="5" borderId="7" xfId="0" applyFont="1" applyFill="1" applyBorder="1" applyAlignment="1">
      <alignment horizontal="center" vertical="center"/>
    </xf>
    <xf numFmtId="166" fontId="43" fillId="5" borderId="0" xfId="1" applyNumberFormat="1" applyFont="1" applyFill="1" applyBorder="1" applyAlignment="1">
      <alignment horizontal="center" vertical="center"/>
    </xf>
    <xf numFmtId="166" fontId="43" fillId="5" borderId="0" xfId="1" applyNumberFormat="1" applyFont="1" applyFill="1" applyBorder="1" applyAlignment="1">
      <alignment horizontal="center" vertical="center" wrapText="1"/>
    </xf>
    <xf numFmtId="173" fontId="43" fillId="5" borderId="12" xfId="1" applyNumberFormat="1" applyFont="1" applyFill="1" applyBorder="1" applyAlignment="1">
      <alignment horizontal="center" vertical="center" wrapText="1"/>
    </xf>
    <xf numFmtId="173" fontId="43" fillId="5" borderId="0" xfId="1" applyNumberFormat="1" applyFont="1" applyFill="1" applyBorder="1" applyAlignment="1">
      <alignment horizontal="center" vertical="center" wrapText="1"/>
    </xf>
    <xf numFmtId="0" fontId="43" fillId="5" borderId="9" xfId="0" applyFont="1" applyFill="1" applyBorder="1" applyAlignment="1">
      <alignment horizontal="center" vertical="center"/>
    </xf>
    <xf numFmtId="166" fontId="42" fillId="5" borderId="10" xfId="1" applyNumberFormat="1" applyFont="1" applyFill="1" applyBorder="1" applyAlignment="1">
      <alignment horizontal="center" vertical="center"/>
    </xf>
    <xf numFmtId="166" fontId="42" fillId="5" borderId="10" xfId="1" applyNumberFormat="1" applyFont="1" applyFill="1" applyBorder="1" applyAlignment="1">
      <alignment horizontal="center" vertical="center" wrapText="1"/>
    </xf>
    <xf numFmtId="173" fontId="42" fillId="5" borderId="12" xfId="1" applyNumberFormat="1" applyFont="1" applyFill="1" applyBorder="1" applyAlignment="1">
      <alignment horizontal="center" vertical="center" wrapText="1"/>
    </xf>
    <xf numFmtId="173" fontId="42" fillId="5" borderId="0" xfId="1" applyNumberFormat="1" applyFont="1" applyFill="1" applyBorder="1" applyAlignment="1">
      <alignment horizontal="center" vertical="center" wrapText="1"/>
    </xf>
    <xf numFmtId="166" fontId="43" fillId="5" borderId="12" xfId="1" applyNumberFormat="1" applyFont="1" applyFill="1" applyBorder="1" applyAlignment="1">
      <alignment horizontal="center" vertical="center" wrapText="1"/>
    </xf>
    <xf numFmtId="166" fontId="43" fillId="5" borderId="6" xfId="1" applyNumberFormat="1" applyFont="1" applyFill="1" applyBorder="1" applyAlignment="1">
      <alignment horizontal="center" vertical="center" wrapText="1"/>
    </xf>
    <xf numFmtId="166" fontId="42" fillId="5" borderId="13" xfId="1" applyNumberFormat="1" applyFont="1" applyFill="1" applyBorder="1" applyAlignment="1">
      <alignment horizontal="center" vertical="center" wrapText="1"/>
    </xf>
    <xf numFmtId="3" fontId="43" fillId="5" borderId="12" xfId="0" applyNumberFormat="1" applyFont="1" applyFill="1" applyBorder="1"/>
    <xf numFmtId="3" fontId="43" fillId="5" borderId="0" xfId="0" applyNumberFormat="1" applyFont="1" applyFill="1"/>
    <xf numFmtId="3" fontId="43" fillId="5" borderId="6" xfId="0" applyNumberFormat="1" applyFont="1" applyFill="1" applyBorder="1"/>
    <xf numFmtId="3" fontId="43" fillId="5" borderId="13" xfId="0" applyNumberFormat="1" applyFont="1" applyFill="1" applyBorder="1"/>
    <xf numFmtId="3" fontId="43" fillId="5" borderId="10" xfId="0" applyNumberFormat="1" applyFont="1" applyFill="1" applyBorder="1"/>
    <xf numFmtId="3" fontId="43" fillId="5" borderId="8" xfId="0" applyNumberFormat="1" applyFont="1" applyFill="1" applyBorder="1"/>
    <xf numFmtId="166" fontId="43" fillId="5" borderId="10" xfId="1" applyNumberFormat="1" applyFont="1" applyFill="1" applyBorder="1" applyAlignment="1">
      <alignment horizontal="center"/>
    </xf>
    <xf numFmtId="0" fontId="42" fillId="5" borderId="5" xfId="0" applyFont="1" applyFill="1" applyBorder="1" applyAlignment="1">
      <alignment horizontal="center" vertical="center"/>
    </xf>
    <xf numFmtId="3" fontId="42" fillId="5" borderId="12" xfId="0" applyNumberFormat="1" applyFont="1" applyFill="1" applyBorder="1"/>
    <xf numFmtId="3" fontId="42" fillId="5" borderId="0" xfId="0" applyNumberFormat="1" applyFont="1" applyFill="1"/>
    <xf numFmtId="3" fontId="42" fillId="5" borderId="6" xfId="0" applyNumberFormat="1" applyFont="1" applyFill="1" applyBorder="1"/>
    <xf numFmtId="166" fontId="42" fillId="5" borderId="3" xfId="1" applyNumberFormat="1" applyFont="1" applyFill="1" applyBorder="1" applyAlignment="1">
      <alignment horizontal="center" vertical="center" wrapText="1"/>
    </xf>
    <xf numFmtId="0" fontId="42" fillId="5" borderId="7" xfId="0" applyFont="1" applyFill="1" applyBorder="1" applyAlignment="1">
      <alignment horizontal="center" vertical="center"/>
    </xf>
    <xf numFmtId="166" fontId="42" fillId="5" borderId="0" xfId="1" applyNumberFormat="1" applyFont="1" applyFill="1" applyBorder="1" applyAlignment="1">
      <alignment horizontal="center" vertical="center" wrapText="1"/>
    </xf>
    <xf numFmtId="0" fontId="42" fillId="5" borderId="36" xfId="0" applyFont="1" applyFill="1" applyBorder="1" applyAlignment="1">
      <alignment horizontal="center" vertical="center"/>
    </xf>
    <xf numFmtId="3" fontId="42" fillId="5" borderId="33" xfId="0" applyNumberFormat="1" applyFont="1" applyFill="1" applyBorder="1"/>
    <xf numFmtId="3" fontId="42" fillId="5" borderId="34" xfId="0" applyNumberFormat="1" applyFont="1" applyFill="1" applyBorder="1"/>
    <xf numFmtId="3" fontId="42" fillId="5" borderId="35" xfId="0" applyNumberFormat="1" applyFont="1" applyFill="1" applyBorder="1"/>
    <xf numFmtId="166" fontId="42" fillId="5" borderId="34" xfId="1" applyNumberFormat="1" applyFont="1" applyFill="1" applyBorder="1" applyAlignment="1">
      <alignment horizontal="center"/>
    </xf>
    <xf numFmtId="0" fontId="6" fillId="0" borderId="51" xfId="0" applyFont="1" applyBorder="1"/>
    <xf numFmtId="0" fontId="6" fillId="0" borderId="48" xfId="0" applyFont="1" applyBorder="1"/>
    <xf numFmtId="0" fontId="40" fillId="0" borderId="0" xfId="2" applyFont="1"/>
    <xf numFmtId="0" fontId="46" fillId="0" borderId="0" xfId="2" applyFont="1"/>
    <xf numFmtId="0" fontId="43" fillId="0" borderId="0" xfId="2" applyFont="1"/>
    <xf numFmtId="165" fontId="52" fillId="0" borderId="0" xfId="2" applyNumberFormat="1" applyFont="1"/>
    <xf numFmtId="0" fontId="52" fillId="0" borderId="0" xfId="2" applyFont="1"/>
    <xf numFmtId="0" fontId="51" fillId="0" borderId="0" xfId="2" applyFont="1"/>
    <xf numFmtId="168" fontId="53" fillId="4" borderId="47" xfId="2" applyNumberFormat="1" applyFont="1" applyFill="1" applyBorder="1" applyAlignment="1">
      <alignment horizontal="right" vertical="center"/>
    </xf>
    <xf numFmtId="168" fontId="53" fillId="4" borderId="47" xfId="2" applyNumberFormat="1" applyFont="1" applyFill="1" applyBorder="1" applyAlignment="1">
      <alignment horizontal="center" vertical="center"/>
    </xf>
    <xf numFmtId="0" fontId="54" fillId="5" borderId="0" xfId="2" applyFont="1" applyFill="1"/>
    <xf numFmtId="167" fontId="55" fillId="5" borderId="17" xfId="2" applyNumberFormat="1" applyFont="1" applyFill="1" applyBorder="1"/>
    <xf numFmtId="167" fontId="55" fillId="5" borderId="17" xfId="2" applyNumberFormat="1" applyFont="1" applyFill="1" applyBorder="1" applyAlignment="1">
      <alignment horizontal="right"/>
    </xf>
    <xf numFmtId="167" fontId="55" fillId="5" borderId="16" xfId="2" applyNumberFormat="1" applyFont="1" applyFill="1" applyBorder="1"/>
    <xf numFmtId="0" fontId="55" fillId="5" borderId="0" xfId="2" applyFont="1" applyFill="1"/>
    <xf numFmtId="0" fontId="56" fillId="5" borderId="0" xfId="2" applyFont="1" applyFill="1"/>
    <xf numFmtId="167" fontId="56" fillId="5" borderId="17" xfId="2" applyNumberFormat="1" applyFont="1" applyFill="1" applyBorder="1" applyAlignment="1">
      <alignment horizontal="right"/>
    </xf>
    <xf numFmtId="167" fontId="56" fillId="5" borderId="16" xfId="2" applyNumberFormat="1" applyFont="1" applyFill="1" applyBorder="1" applyAlignment="1">
      <alignment horizontal="right"/>
    </xf>
    <xf numFmtId="168" fontId="53" fillId="4" borderId="47" xfId="2" applyNumberFormat="1" applyFont="1" applyFill="1" applyBorder="1" applyAlignment="1">
      <alignment horizontal="center" vertical="center" wrapText="1"/>
    </xf>
    <xf numFmtId="0" fontId="54" fillId="5" borderId="37" xfId="2" applyFont="1" applyFill="1" applyBorder="1"/>
    <xf numFmtId="167" fontId="55" fillId="5" borderId="39" xfId="2" applyNumberFormat="1" applyFont="1" applyFill="1" applyBorder="1"/>
    <xf numFmtId="167" fontId="55" fillId="5" borderId="0" xfId="2" applyNumberFormat="1" applyFont="1" applyFill="1"/>
    <xf numFmtId="0" fontId="39" fillId="5" borderId="30" xfId="0" applyFont="1" applyFill="1" applyBorder="1"/>
    <xf numFmtId="0" fontId="39" fillId="5" borderId="0" xfId="0" applyFont="1" applyFill="1"/>
    <xf numFmtId="0" fontId="55" fillId="5" borderId="37" xfId="2" applyFont="1" applyFill="1" applyBorder="1"/>
    <xf numFmtId="0" fontId="56" fillId="5" borderId="37" xfId="2" applyFont="1" applyFill="1" applyBorder="1"/>
    <xf numFmtId="167" fontId="56" fillId="5" borderId="39" xfId="2" applyNumberFormat="1" applyFont="1" applyFill="1" applyBorder="1" applyAlignment="1">
      <alignment horizontal="right"/>
    </xf>
    <xf numFmtId="167" fontId="56" fillId="5" borderId="0" xfId="2" applyNumberFormat="1" applyFont="1" applyFill="1" applyAlignment="1">
      <alignment horizontal="right"/>
    </xf>
    <xf numFmtId="167" fontId="56" fillId="0" borderId="0" xfId="2" applyNumberFormat="1" applyFont="1" applyAlignment="1">
      <alignment horizontal="right"/>
    </xf>
    <xf numFmtId="167" fontId="55" fillId="5" borderId="39" xfId="2" applyNumberFormat="1" applyFont="1" applyFill="1" applyBorder="1" applyAlignment="1">
      <alignment vertical="center"/>
    </xf>
    <xf numFmtId="167" fontId="55" fillId="5" borderId="0" xfId="2" applyNumberFormat="1" applyFont="1" applyFill="1" applyAlignment="1">
      <alignment vertical="center"/>
    </xf>
    <xf numFmtId="167" fontId="56" fillId="5" borderId="39" xfId="2" applyNumberFormat="1" applyFont="1" applyFill="1" applyBorder="1" applyAlignment="1">
      <alignment horizontal="right" vertical="center"/>
    </xf>
    <xf numFmtId="167" fontId="56" fillId="5" borderId="0" xfId="2" applyNumberFormat="1" applyFont="1" applyFill="1" applyAlignment="1">
      <alignment horizontal="right" vertical="center"/>
    </xf>
    <xf numFmtId="167" fontId="7" fillId="0" borderId="39" xfId="2" applyNumberFormat="1" applyFont="1" applyBorder="1" applyAlignment="1">
      <alignment horizontal="right" vertical="center"/>
    </xf>
    <xf numFmtId="167" fontId="7" fillId="0" borderId="0" xfId="2" applyNumberFormat="1" applyFont="1" applyAlignment="1">
      <alignment horizontal="right" vertical="center"/>
    </xf>
    <xf numFmtId="167" fontId="9" fillId="0" borderId="39" xfId="2" applyNumberFormat="1" applyFont="1" applyBorder="1" applyAlignment="1">
      <alignment vertical="center"/>
    </xf>
    <xf numFmtId="167" fontId="9" fillId="0" borderId="0" xfId="2" applyNumberFormat="1" applyFont="1" applyAlignment="1">
      <alignment vertical="center"/>
    </xf>
    <xf numFmtId="0" fontId="0" fillId="0" borderId="30" xfId="0" applyBorder="1" applyAlignment="1">
      <alignment vertical="center"/>
    </xf>
    <xf numFmtId="0" fontId="0" fillId="0" borderId="0" xfId="0" applyAlignment="1">
      <alignment vertical="center"/>
    </xf>
    <xf numFmtId="0" fontId="10" fillId="0" borderId="52" xfId="2" applyFont="1" applyBorder="1" applyAlignment="1">
      <alignment horizontal="center"/>
    </xf>
    <xf numFmtId="0" fontId="12" fillId="0" borderId="37" xfId="2" applyFont="1" applyBorder="1"/>
    <xf numFmtId="167" fontId="11" fillId="0" borderId="39" xfId="2" applyNumberFormat="1" applyFont="1" applyBorder="1"/>
    <xf numFmtId="167" fontId="11" fillId="0" borderId="0" xfId="2" applyNumberFormat="1" applyFont="1"/>
    <xf numFmtId="173" fontId="11" fillId="0" borderId="39" xfId="1" applyNumberFormat="1" applyFont="1" applyBorder="1" applyAlignment="1">
      <alignment horizontal="center" vertical="center" wrapText="1"/>
    </xf>
    <xf numFmtId="0" fontId="11" fillId="0" borderId="37" xfId="2" applyFont="1" applyBorder="1"/>
    <xf numFmtId="175" fontId="11" fillId="0" borderId="0" xfId="1" applyNumberFormat="1" applyFont="1" applyBorder="1" applyAlignment="1">
      <alignment horizontal="center" vertical="center" wrapText="1"/>
    </xf>
    <xf numFmtId="167" fontId="12" fillId="0" borderId="39" xfId="2" applyNumberFormat="1" applyFont="1" applyBorder="1"/>
    <xf numFmtId="167" fontId="12" fillId="0" borderId="0" xfId="2" applyNumberFormat="1" applyFont="1"/>
    <xf numFmtId="167" fontId="57" fillId="0" borderId="39" xfId="2" applyNumberFormat="1" applyFont="1" applyBorder="1" applyAlignment="1">
      <alignment horizontal="right"/>
    </xf>
    <xf numFmtId="167" fontId="57" fillId="0" borderId="0" xfId="2" applyNumberFormat="1" applyFont="1" applyAlignment="1">
      <alignment horizontal="right"/>
    </xf>
    <xf numFmtId="176" fontId="11" fillId="0" borderId="0" xfId="1" applyNumberFormat="1" applyFont="1" applyBorder="1" applyAlignment="1">
      <alignment horizontal="center" vertical="center" wrapText="1"/>
    </xf>
    <xf numFmtId="0" fontId="57" fillId="0" borderId="37" xfId="2" applyFont="1" applyBorder="1"/>
    <xf numFmtId="0" fontId="58" fillId="0" borderId="37" xfId="2" applyFont="1" applyBorder="1"/>
    <xf numFmtId="0" fontId="11" fillId="0" borderId="6" xfId="3" applyFont="1" applyBorder="1" applyAlignment="1">
      <alignment vertical="center"/>
    </xf>
    <xf numFmtId="169" fontId="11" fillId="0" borderId="12" xfId="3" applyNumberFormat="1" applyFont="1" applyBorder="1" applyAlignment="1">
      <alignment horizontal="right" vertical="center" wrapText="1"/>
    </xf>
    <xf numFmtId="169" fontId="11" fillId="0" borderId="0" xfId="3" applyNumberFormat="1" applyFont="1" applyAlignment="1">
      <alignment horizontal="right" vertical="center" wrapText="1"/>
    </xf>
    <xf numFmtId="170" fontId="11" fillId="0" borderId="0" xfId="5" applyNumberFormat="1" applyFont="1" applyFill="1" applyBorder="1" applyAlignment="1" applyProtection="1">
      <alignment horizontal="right" vertical="center" wrapText="1"/>
    </xf>
    <xf numFmtId="170" fontId="11" fillId="0" borderId="6" xfId="5" applyNumberFormat="1" applyFont="1" applyFill="1" applyBorder="1" applyAlignment="1" applyProtection="1">
      <alignment horizontal="right" vertical="center" wrapText="1"/>
    </xf>
    <xf numFmtId="171" fontId="11" fillId="0" borderId="12" xfId="3" applyNumberFormat="1" applyFont="1" applyBorder="1" applyAlignment="1">
      <alignment horizontal="right" vertical="center"/>
    </xf>
    <xf numFmtId="172" fontId="11" fillId="0" borderId="0" xfId="6" applyNumberFormat="1" applyFont="1" applyBorder="1" applyAlignment="1">
      <alignment horizontal="right" vertical="center"/>
    </xf>
    <xf numFmtId="174" fontId="11" fillId="0" borderId="0" xfId="9" applyNumberFormat="1" applyFont="1" applyFill="1" applyBorder="1" applyAlignment="1" applyProtection="1">
      <alignment horizontal="right" vertical="center" wrapText="1"/>
    </xf>
    <xf numFmtId="0" fontId="11" fillId="0" borderId="10" xfId="4" applyFont="1" applyBorder="1" applyAlignment="1">
      <alignment vertical="center"/>
    </xf>
    <xf numFmtId="169" fontId="11" fillId="0" borderId="13" xfId="3" applyNumberFormat="1" applyFont="1" applyBorder="1" applyAlignment="1">
      <alignment horizontal="right" vertical="center" wrapText="1"/>
    </xf>
    <xf numFmtId="169" fontId="11" fillId="0" borderId="10" xfId="3" applyNumberFormat="1" applyFont="1" applyBorder="1" applyAlignment="1">
      <alignment horizontal="right" vertical="center" wrapText="1"/>
    </xf>
    <xf numFmtId="170" fontId="11" fillId="0" borderId="10" xfId="5" applyNumberFormat="1" applyFont="1" applyFill="1" applyBorder="1" applyAlignment="1" applyProtection="1">
      <alignment horizontal="right" vertical="center" wrapText="1"/>
    </xf>
    <xf numFmtId="171" fontId="11" fillId="0" borderId="13" xfId="3" applyNumberFormat="1" applyFont="1" applyBorder="1" applyAlignment="1">
      <alignment horizontal="right" vertical="center"/>
    </xf>
    <xf numFmtId="172" fontId="11" fillId="0" borderId="10" xfId="6" applyNumberFormat="1" applyFont="1" applyBorder="1" applyAlignment="1">
      <alignment horizontal="right" vertical="center"/>
    </xf>
    <xf numFmtId="3" fontId="42" fillId="5" borderId="12" xfId="7" applyNumberFormat="1" applyFont="1" applyFill="1" applyBorder="1" applyAlignment="1">
      <alignment horizontal="right" vertical="center"/>
    </xf>
    <xf numFmtId="3" fontId="42" fillId="5" borderId="0" xfId="7" applyNumberFormat="1" applyFont="1" applyFill="1" applyAlignment="1">
      <alignment horizontal="right" vertical="center"/>
    </xf>
    <xf numFmtId="171" fontId="42" fillId="5" borderId="12" xfId="7" applyNumberFormat="1" applyFont="1" applyFill="1" applyBorder="1" applyAlignment="1">
      <alignment horizontal="right" vertical="center"/>
    </xf>
    <xf numFmtId="172" fontId="42" fillId="5" borderId="0" xfId="8" applyNumberFormat="1" applyFont="1" applyFill="1" applyBorder="1" applyAlignment="1">
      <alignment horizontal="right" vertical="center"/>
    </xf>
    <xf numFmtId="0" fontId="45" fillId="0" borderId="3" xfId="7" applyFont="1" applyBorder="1" applyAlignment="1">
      <alignment vertical="center" wrapText="1"/>
    </xf>
    <xf numFmtId="3" fontId="13" fillId="0" borderId="11" xfId="7" applyNumberFormat="1" applyFont="1" applyBorder="1" applyAlignment="1">
      <alignment horizontal="right" vertical="center"/>
    </xf>
    <xf numFmtId="3" fontId="13" fillId="0" borderId="3" xfId="7" applyNumberFormat="1" applyFont="1" applyBorder="1" applyAlignment="1">
      <alignment horizontal="right" vertical="center"/>
    </xf>
    <xf numFmtId="171" fontId="11" fillId="0" borderId="11" xfId="7" applyNumberFormat="1" applyFont="1" applyBorder="1" applyAlignment="1">
      <alignment horizontal="right" vertical="center"/>
    </xf>
    <xf numFmtId="172" fontId="11" fillId="0" borderId="3" xfId="8" applyNumberFormat="1" applyFont="1" applyFill="1" applyBorder="1" applyAlignment="1">
      <alignment horizontal="right" vertical="center"/>
    </xf>
    <xf numFmtId="172" fontId="11" fillId="0" borderId="3" xfId="8" applyNumberFormat="1" applyFont="1" applyBorder="1" applyAlignment="1">
      <alignment horizontal="right" vertical="center"/>
    </xf>
    <xf numFmtId="0" fontId="6" fillId="0" borderId="0" xfId="7" applyFont="1" applyAlignment="1">
      <alignment horizontal="left" vertical="center"/>
    </xf>
    <xf numFmtId="3" fontId="6" fillId="0" borderId="12" xfId="7" applyNumberFormat="1" applyFont="1" applyBorder="1" applyAlignment="1">
      <alignment horizontal="right" vertical="center"/>
    </xf>
    <xf numFmtId="3" fontId="6" fillId="0" borderId="0" xfId="7" applyNumberFormat="1" applyFont="1" applyAlignment="1">
      <alignment horizontal="right" vertical="center"/>
    </xf>
    <xf numFmtId="171" fontId="11" fillId="0" borderId="12" xfId="7" applyNumberFormat="1" applyFont="1" applyBorder="1" applyAlignment="1">
      <alignment horizontal="right" vertical="center"/>
    </xf>
    <xf numFmtId="172" fontId="11" fillId="0" borderId="0" xfId="8" applyNumberFormat="1" applyFont="1" applyFill="1" applyBorder="1" applyAlignment="1">
      <alignment horizontal="right" vertical="center"/>
    </xf>
    <xf numFmtId="172" fontId="11" fillId="0" borderId="0" xfId="8" applyNumberFormat="1" applyFont="1" applyBorder="1" applyAlignment="1">
      <alignment horizontal="right" vertical="center"/>
    </xf>
    <xf numFmtId="0" fontId="6" fillId="0" borderId="10" xfId="7" applyFont="1" applyBorder="1" applyAlignment="1">
      <alignment horizontal="left" vertical="center"/>
    </xf>
    <xf numFmtId="3" fontId="6" fillId="0" borderId="13" xfId="7" applyNumberFormat="1" applyFont="1" applyBorder="1" applyAlignment="1">
      <alignment horizontal="right" vertical="center"/>
    </xf>
    <xf numFmtId="3" fontId="6" fillId="0" borderId="10" xfId="7" applyNumberFormat="1" applyFont="1" applyBorder="1" applyAlignment="1">
      <alignment horizontal="right" vertical="center"/>
    </xf>
    <xf numFmtId="171" fontId="11" fillId="0" borderId="13" xfId="7" applyNumberFormat="1" applyFont="1" applyBorder="1" applyAlignment="1">
      <alignment horizontal="right" vertical="center"/>
    </xf>
    <xf numFmtId="172" fontId="11" fillId="0" borderId="10" xfId="8" applyNumberFormat="1" applyFont="1" applyFill="1" applyBorder="1" applyAlignment="1">
      <alignment horizontal="right" vertical="center"/>
    </xf>
    <xf numFmtId="172" fontId="11" fillId="0" borderId="10" xfId="8" applyNumberFormat="1" applyFont="1" applyBorder="1" applyAlignment="1">
      <alignment horizontal="right" vertical="center"/>
    </xf>
    <xf numFmtId="3" fontId="6" fillId="0" borderId="11" xfId="7" applyNumberFormat="1" applyFont="1" applyBorder="1" applyAlignment="1">
      <alignment horizontal="right" vertical="center"/>
    </xf>
    <xf numFmtId="3" fontId="6" fillId="0" borderId="3" xfId="7" applyNumberFormat="1" applyFont="1" applyBorder="1" applyAlignment="1">
      <alignment horizontal="right" vertical="center"/>
    </xf>
    <xf numFmtId="0" fontId="45" fillId="0" borderId="0" xfId="7" applyFont="1" applyAlignment="1">
      <alignment vertical="center" wrapText="1"/>
    </xf>
    <xf numFmtId="3" fontId="42" fillId="5" borderId="11" xfId="7" applyNumberFormat="1" applyFont="1" applyFill="1" applyBorder="1" applyAlignment="1">
      <alignment horizontal="right" vertical="center"/>
    </xf>
    <xf numFmtId="3" fontId="42" fillId="5" borderId="3" xfId="7" applyNumberFormat="1" applyFont="1" applyFill="1" applyBorder="1" applyAlignment="1">
      <alignment horizontal="right" vertical="center"/>
    </xf>
    <xf numFmtId="0" fontId="45" fillId="0" borderId="3" xfId="7" applyFont="1" applyBorder="1" applyAlignment="1">
      <alignment horizontal="left" vertical="center"/>
    </xf>
    <xf numFmtId="171" fontId="12" fillId="0" borderId="11" xfId="7" applyNumberFormat="1" applyFont="1" applyBorder="1" applyAlignment="1">
      <alignment horizontal="right" vertical="center"/>
    </xf>
    <xf numFmtId="172" fontId="12" fillId="0" borderId="3" xfId="8" applyNumberFormat="1" applyFont="1" applyFill="1" applyBorder="1" applyAlignment="1">
      <alignment horizontal="right" vertical="center"/>
    </xf>
    <xf numFmtId="172" fontId="12" fillId="0" borderId="3" xfId="8" applyNumberFormat="1" applyFont="1" applyBorder="1" applyAlignment="1">
      <alignment horizontal="right" vertical="center"/>
    </xf>
    <xf numFmtId="0" fontId="11" fillId="0" borderId="11" xfId="7" applyFont="1" applyBorder="1" applyAlignment="1">
      <alignment horizontal="right" vertical="center"/>
    </xf>
    <xf numFmtId="0" fontId="11" fillId="0" borderId="3" xfId="7" applyFont="1" applyBorder="1" applyAlignment="1">
      <alignment horizontal="right" vertical="center"/>
    </xf>
    <xf numFmtId="0" fontId="11" fillId="0" borderId="12" xfId="7" applyFont="1" applyBorder="1" applyAlignment="1">
      <alignment horizontal="right" vertical="center"/>
    </xf>
    <xf numFmtId="0" fontId="11" fillId="0" borderId="0" xfId="7" applyFont="1" applyAlignment="1">
      <alignment horizontal="right" vertical="center"/>
    </xf>
    <xf numFmtId="3" fontId="43" fillId="0" borderId="12" xfId="1" applyNumberFormat="1" applyFont="1" applyBorder="1" applyAlignment="1">
      <alignment horizontal="center" vertical="center"/>
    </xf>
    <xf numFmtId="3" fontId="43" fillId="0" borderId="6" xfId="1" applyNumberFormat="1" applyFont="1" applyBorder="1" applyAlignment="1">
      <alignment horizontal="center" vertical="center" wrapText="1"/>
    </xf>
    <xf numFmtId="3" fontId="42" fillId="0" borderId="13" xfId="1" applyNumberFormat="1" applyFont="1" applyBorder="1" applyAlignment="1">
      <alignment horizontal="center" vertical="center"/>
    </xf>
    <xf numFmtId="3" fontId="42" fillId="0" borderId="8" xfId="1" applyNumberFormat="1" applyFont="1" applyBorder="1" applyAlignment="1">
      <alignment horizontal="center" vertical="center" wrapText="1"/>
    </xf>
    <xf numFmtId="0" fontId="12" fillId="0" borderId="37" xfId="2" applyFont="1" applyBorder="1" applyAlignment="1">
      <alignment vertical="center"/>
    </xf>
    <xf numFmtId="0" fontId="11" fillId="0" borderId="37" xfId="2" applyFont="1" applyBorder="1" applyAlignment="1">
      <alignment vertical="center"/>
    </xf>
    <xf numFmtId="0" fontId="57" fillId="0" borderId="37" xfId="2" applyFont="1" applyBorder="1" applyAlignment="1">
      <alignment vertical="center"/>
    </xf>
    <xf numFmtId="0" fontId="58" fillId="0" borderId="37" xfId="2" applyFont="1" applyBorder="1" applyAlignment="1">
      <alignment vertical="center"/>
    </xf>
    <xf numFmtId="0" fontId="4" fillId="0" borderId="0" xfId="3" applyFont="1" applyAlignment="1">
      <alignment horizontal="left" wrapText="1"/>
    </xf>
    <xf numFmtId="3" fontId="43" fillId="0" borderId="53" xfId="1" applyNumberFormat="1" applyFont="1" applyFill="1" applyBorder="1" applyAlignment="1">
      <alignment horizontal="center" vertical="center" wrapText="1"/>
    </xf>
    <xf numFmtId="166" fontId="43" fillId="0" borderId="12" xfId="1" applyNumberFormat="1" applyFont="1" applyBorder="1" applyAlignment="1">
      <alignment horizontal="center"/>
    </xf>
    <xf numFmtId="166" fontId="43" fillId="0" borderId="0" xfId="1" applyNumberFormat="1" applyFont="1" applyBorder="1" applyAlignment="1">
      <alignment horizontal="center"/>
    </xf>
    <xf numFmtId="166" fontId="11" fillId="0" borderId="12" xfId="1" applyNumberFormat="1" applyFont="1" applyBorder="1" applyAlignment="1">
      <alignment horizontal="center"/>
    </xf>
    <xf numFmtId="166" fontId="11" fillId="0" borderId="0" xfId="1" applyNumberFormat="1" applyFont="1" applyBorder="1" applyAlignment="1">
      <alignment horizontal="center"/>
    </xf>
    <xf numFmtId="166" fontId="11" fillId="0" borderId="13" xfId="1" applyNumberFormat="1" applyFont="1" applyBorder="1" applyAlignment="1">
      <alignment horizontal="center"/>
    </xf>
    <xf numFmtId="166" fontId="11" fillId="0" borderId="10" xfId="1" applyNumberFormat="1" applyFont="1" applyBorder="1" applyAlignment="1">
      <alignment horizontal="center"/>
    </xf>
    <xf numFmtId="166" fontId="11" fillId="0" borderId="14" xfId="1" applyNumberFormat="1" applyFont="1" applyBorder="1" applyAlignment="1">
      <alignment horizontal="center"/>
    </xf>
    <xf numFmtId="166" fontId="11" fillId="0" borderId="1" xfId="1" applyNumberFormat="1" applyFont="1" applyBorder="1" applyAlignment="1">
      <alignment horizontal="center"/>
    </xf>
    <xf numFmtId="3" fontId="13" fillId="0" borderId="54" xfId="7" applyNumberFormat="1" applyFont="1" applyBorder="1" applyAlignment="1">
      <alignment horizontal="right" vertical="center"/>
    </xf>
    <xf numFmtId="3" fontId="13" fillId="0" borderId="55" xfId="7" applyNumberFormat="1" applyFont="1" applyBorder="1" applyAlignment="1">
      <alignment horizontal="right" vertical="center"/>
    </xf>
    <xf numFmtId="3" fontId="6" fillId="0" borderId="56" xfId="7" applyNumberFormat="1" applyFont="1" applyBorder="1" applyAlignment="1">
      <alignment horizontal="right" vertical="center"/>
    </xf>
    <xf numFmtId="3" fontId="6" fillId="0" borderId="43" xfId="7" applyNumberFormat="1" applyFont="1" applyBorder="1" applyAlignment="1">
      <alignment horizontal="right" vertical="center"/>
    </xf>
    <xf numFmtId="3" fontId="6" fillId="0" borderId="50" xfId="7" applyNumberFormat="1" applyFont="1" applyBorder="1" applyAlignment="1">
      <alignment horizontal="right" vertical="center"/>
    </xf>
    <xf numFmtId="3" fontId="6" fillId="0" borderId="57" xfId="7" applyNumberFormat="1" applyFont="1" applyBorder="1" applyAlignment="1">
      <alignment horizontal="right" vertical="center"/>
    </xf>
    <xf numFmtId="3" fontId="6" fillId="0" borderId="54" xfId="7" applyNumberFormat="1" applyFont="1" applyBorder="1" applyAlignment="1">
      <alignment horizontal="right" vertical="center"/>
    </xf>
    <xf numFmtId="3" fontId="6" fillId="0" borderId="55" xfId="7" applyNumberFormat="1" applyFont="1" applyBorder="1" applyAlignment="1">
      <alignment horizontal="right" vertical="center"/>
    </xf>
    <xf numFmtId="0" fontId="11" fillId="0" borderId="54" xfId="7" applyFont="1" applyBorder="1" applyAlignment="1">
      <alignment horizontal="right" vertical="center"/>
    </xf>
    <xf numFmtId="0" fontId="11" fillId="0" borderId="55" xfId="7" applyFont="1" applyBorder="1" applyAlignment="1">
      <alignment horizontal="right" vertical="center"/>
    </xf>
    <xf numFmtId="171" fontId="60" fillId="0" borderId="0" xfId="7" applyNumberFormat="1" applyFont="1" applyAlignment="1">
      <alignment vertical="center"/>
    </xf>
    <xf numFmtId="172" fontId="60" fillId="0" borderId="0" xfId="8" applyNumberFormat="1" applyFont="1" applyFill="1" applyBorder="1" applyAlignment="1">
      <alignment vertical="center"/>
    </xf>
    <xf numFmtId="171" fontId="26" fillId="0" borderId="0" xfId="7" applyNumberFormat="1" applyFont="1"/>
    <xf numFmtId="172" fontId="26" fillId="0" borderId="0" xfId="8" applyNumberFormat="1" applyFont="1" applyFill="1" applyBorder="1"/>
    <xf numFmtId="171" fontId="26" fillId="3" borderId="0" xfId="7" applyNumberFormat="1" applyFont="1" applyFill="1"/>
    <xf numFmtId="172" fontId="26" fillId="3" borderId="0" xfId="8" applyNumberFormat="1" applyFont="1" applyFill="1" applyBorder="1"/>
    <xf numFmtId="0" fontId="31" fillId="3" borderId="0" xfId="7" applyFont="1" applyFill="1" applyAlignment="1">
      <alignment horizontal="left"/>
    </xf>
    <xf numFmtId="0" fontId="14" fillId="0" borderId="0" xfId="2" applyAlignment="1">
      <alignment horizontal="center"/>
    </xf>
    <xf numFmtId="177" fontId="11" fillId="0" borderId="0" xfId="1" applyNumberFormat="1" applyFont="1" applyBorder="1" applyAlignment="1">
      <alignment horizontal="center" vertical="center" wrapText="1"/>
    </xf>
    <xf numFmtId="174" fontId="11" fillId="0" borderId="0" xfId="5" applyNumberFormat="1" applyFont="1" applyFill="1" applyBorder="1" applyAlignment="1" applyProtection="1">
      <alignment horizontal="right" vertical="center" wrapText="1"/>
    </xf>
    <xf numFmtId="170" fontId="1" fillId="0" borderId="0" xfId="3" applyNumberFormat="1" applyFont="1"/>
    <xf numFmtId="43" fontId="1" fillId="0" borderId="0" xfId="9" applyFont="1"/>
    <xf numFmtId="174" fontId="11" fillId="0" borderId="6" xfId="1" applyNumberFormat="1" applyFont="1" applyBorder="1" applyAlignment="1">
      <alignment horizontal="center" vertical="center" wrapText="1"/>
    </xf>
    <xf numFmtId="174" fontId="11" fillId="0" borderId="4" xfId="1" applyNumberFormat="1" applyFont="1" applyBorder="1" applyAlignment="1">
      <alignment horizontal="center" vertical="center" wrapText="1"/>
    </xf>
    <xf numFmtId="174" fontId="11" fillId="0" borderId="8" xfId="1" applyNumberFormat="1" applyFont="1" applyBorder="1" applyAlignment="1">
      <alignment horizontal="center" vertical="center" wrapText="1"/>
    </xf>
    <xf numFmtId="3" fontId="43" fillId="0" borderId="58" xfId="1" applyNumberFormat="1" applyFont="1" applyBorder="1" applyAlignment="1">
      <alignment horizontal="center" vertical="center" wrapText="1"/>
    </xf>
    <xf numFmtId="174" fontId="43" fillId="0" borderId="53" xfId="1" applyNumberFormat="1" applyFont="1" applyBorder="1" applyAlignment="1">
      <alignment horizontal="center" vertical="center" wrapText="1"/>
    </xf>
    <xf numFmtId="174" fontId="43" fillId="0" borderId="6" xfId="1" applyNumberFormat="1" applyFont="1" applyBorder="1" applyAlignment="1">
      <alignment horizontal="center" vertical="center" wrapText="1"/>
    </xf>
    <xf numFmtId="174" fontId="42" fillId="0" borderId="8" xfId="1" applyNumberFormat="1" applyFont="1" applyBorder="1" applyAlignment="1">
      <alignment horizontal="center" vertical="center" wrapText="1"/>
    </xf>
    <xf numFmtId="3" fontId="43" fillId="0" borderId="53" xfId="1" applyNumberFormat="1" applyFont="1" applyBorder="1" applyAlignment="1">
      <alignment horizontal="center" vertical="center" wrapText="1"/>
    </xf>
    <xf numFmtId="173" fontId="6" fillId="0" borderId="10" xfId="1" applyNumberFormat="1" applyFont="1" applyBorder="1" applyAlignment="1">
      <alignment horizontal="center" vertical="center" wrapText="1"/>
    </xf>
    <xf numFmtId="166" fontId="6" fillId="0" borderId="0" xfId="1" applyNumberFormat="1" applyFont="1" applyBorder="1" applyAlignment="1">
      <alignment horizontal="center" vertical="center" wrapText="1"/>
    </xf>
    <xf numFmtId="0" fontId="11" fillId="0" borderId="42" xfId="0" applyFont="1" applyBorder="1"/>
    <xf numFmtId="0" fontId="11" fillId="0" borderId="48" xfId="0" applyFont="1" applyBorder="1"/>
    <xf numFmtId="166" fontId="43" fillId="5" borderId="58" xfId="1" applyNumberFormat="1" applyFont="1" applyFill="1" applyBorder="1" applyAlignment="1">
      <alignment horizontal="center" vertical="center" wrapText="1"/>
    </xf>
    <xf numFmtId="166" fontId="11" fillId="0" borderId="54" xfId="1" applyNumberFormat="1" applyFont="1" applyBorder="1" applyAlignment="1">
      <alignment horizontal="center" vertical="center" wrapText="1"/>
    </xf>
    <xf numFmtId="166" fontId="11" fillId="0" borderId="56" xfId="1" applyNumberFormat="1" applyFont="1" applyBorder="1" applyAlignment="1">
      <alignment horizontal="center" vertical="center" wrapText="1"/>
    </xf>
    <xf numFmtId="166" fontId="11" fillId="0" borderId="50" xfId="1" applyNumberFormat="1" applyFont="1" applyBorder="1" applyAlignment="1">
      <alignment horizontal="center" vertical="center" wrapText="1"/>
    </xf>
    <xf numFmtId="166" fontId="11" fillId="0" borderId="59" xfId="1" applyNumberFormat="1" applyFont="1" applyBorder="1" applyAlignment="1">
      <alignment horizontal="center" vertical="center" wrapText="1"/>
    </xf>
    <xf numFmtId="166" fontId="43" fillId="5" borderId="53" xfId="1" applyNumberFormat="1" applyFont="1" applyFill="1" applyBorder="1" applyAlignment="1">
      <alignment horizontal="center" vertical="center" wrapText="1"/>
    </xf>
    <xf numFmtId="166" fontId="42" fillId="5" borderId="6" xfId="1" applyNumberFormat="1" applyFont="1" applyFill="1" applyBorder="1" applyAlignment="1">
      <alignment horizontal="center" vertical="center" wrapText="1"/>
    </xf>
    <xf numFmtId="3" fontId="43" fillId="5" borderId="58" xfId="0" applyNumberFormat="1" applyFont="1" applyFill="1" applyBorder="1"/>
    <xf numFmtId="3" fontId="43" fillId="5" borderId="53" xfId="0" applyNumberFormat="1" applyFont="1" applyFill="1" applyBorder="1"/>
    <xf numFmtId="3" fontId="6" fillId="0" borderId="54" xfId="0" applyNumberFormat="1" applyFont="1" applyBorder="1"/>
    <xf numFmtId="3" fontId="6" fillId="0" borderId="56" xfId="0" applyNumberFormat="1" applyFont="1" applyBorder="1"/>
    <xf numFmtId="3" fontId="6" fillId="0" borderId="50" xfId="0" applyNumberFormat="1" applyFont="1" applyBorder="1"/>
    <xf numFmtId="3" fontId="13" fillId="0" borderId="56" xfId="0" applyNumberFormat="1" applyFont="1" applyBorder="1"/>
    <xf numFmtId="3" fontId="13" fillId="0" borderId="54" xfId="0" applyNumberFormat="1" applyFont="1" applyBorder="1"/>
    <xf numFmtId="3" fontId="13" fillId="0" borderId="50" xfId="0" applyNumberFormat="1" applyFont="1" applyBorder="1"/>
    <xf numFmtId="174" fontId="6" fillId="0" borderId="54" xfId="9" applyNumberFormat="1" applyFont="1" applyBorder="1"/>
    <xf numFmtId="174" fontId="6" fillId="0" borderId="56" xfId="9" applyNumberFormat="1" applyFont="1" applyBorder="1"/>
    <xf numFmtId="174" fontId="6" fillId="0" borderId="50" xfId="9" applyNumberFormat="1" applyFont="1" applyBorder="1"/>
    <xf numFmtId="174" fontId="13" fillId="0" borderId="56" xfId="9" applyNumberFormat="1" applyFont="1" applyBorder="1"/>
    <xf numFmtId="165" fontId="55" fillId="5" borderId="16" xfId="2" applyNumberFormat="1" applyFont="1" applyFill="1" applyBorder="1"/>
    <xf numFmtId="165" fontId="9" fillId="0" borderId="16" xfId="2" applyNumberFormat="1" applyFont="1" applyBorder="1"/>
    <xf numFmtId="177" fontId="55" fillId="5" borderId="30" xfId="1" applyNumberFormat="1" applyFont="1" applyFill="1" applyBorder="1" applyAlignment="1">
      <alignment horizontal="center" vertical="center" wrapText="1"/>
    </xf>
    <xf numFmtId="177" fontId="55" fillId="5" borderId="0" xfId="1" applyNumberFormat="1" applyFont="1" applyFill="1" applyBorder="1" applyAlignment="1">
      <alignment horizontal="center" vertical="center" wrapText="1"/>
    </xf>
    <xf numFmtId="177" fontId="0" fillId="0" borderId="30" xfId="0" applyNumberFormat="1" applyBorder="1"/>
    <xf numFmtId="177" fontId="0" fillId="0" borderId="0" xfId="0" applyNumberFormat="1"/>
    <xf numFmtId="177" fontId="9" fillId="0" borderId="30" xfId="1" applyNumberFormat="1" applyFont="1" applyBorder="1" applyAlignment="1">
      <alignment horizontal="center" vertical="center" wrapText="1"/>
    </xf>
    <xf numFmtId="177" fontId="9" fillId="0" borderId="0" xfId="1" applyNumberFormat="1" applyFont="1" applyBorder="1" applyAlignment="1">
      <alignment horizontal="center" vertical="center" wrapText="1"/>
    </xf>
    <xf numFmtId="167" fontId="7" fillId="0" borderId="60" xfId="2" applyNumberFormat="1" applyFont="1" applyBorder="1" applyAlignment="1">
      <alignment horizontal="right"/>
    </xf>
    <xf numFmtId="0" fontId="11" fillId="0" borderId="0" xfId="0" applyFont="1"/>
    <xf numFmtId="175" fontId="11" fillId="0" borderId="0" xfId="0" applyNumberFormat="1" applyFont="1"/>
    <xf numFmtId="167" fontId="6" fillId="0" borderId="0" xfId="0" applyNumberFormat="1" applyFont="1"/>
    <xf numFmtId="0" fontId="9" fillId="0" borderId="49" xfId="2" applyFont="1" applyBorder="1"/>
    <xf numFmtId="0" fontId="9" fillId="0" borderId="61" xfId="2" applyFont="1" applyBorder="1"/>
    <xf numFmtId="177" fontId="11" fillId="0" borderId="39" xfId="1" applyNumberFormat="1" applyFont="1" applyBorder="1" applyAlignment="1">
      <alignment horizontal="center" vertical="center" wrapText="1"/>
    </xf>
    <xf numFmtId="165" fontId="12" fillId="0" borderId="0" xfId="2" applyNumberFormat="1" applyFont="1"/>
    <xf numFmtId="165" fontId="11" fillId="0" borderId="0" xfId="2" applyNumberFormat="1" applyFont="1"/>
    <xf numFmtId="0" fontId="0" fillId="0" borderId="18" xfId="0" applyBorder="1"/>
    <xf numFmtId="0" fontId="9" fillId="0" borderId="6" xfId="2" applyFont="1" applyBorder="1"/>
    <xf numFmtId="167" fontId="11" fillId="0" borderId="6" xfId="2" applyNumberFormat="1" applyFont="1" applyBorder="1"/>
    <xf numFmtId="0" fontId="61" fillId="0" borderId="37" xfId="2" applyFont="1" applyBorder="1"/>
    <xf numFmtId="167" fontId="61" fillId="0" borderId="0" xfId="2" applyNumberFormat="1" applyFont="1"/>
    <xf numFmtId="165" fontId="61" fillId="0" borderId="6" xfId="2" applyNumberFormat="1" applyFont="1" applyBorder="1"/>
    <xf numFmtId="165" fontId="11" fillId="0" borderId="6" xfId="2" applyNumberFormat="1" applyFont="1" applyBorder="1"/>
    <xf numFmtId="165" fontId="12" fillId="0" borderId="6" xfId="2" applyNumberFormat="1" applyFont="1" applyBorder="1"/>
    <xf numFmtId="177" fontId="62" fillId="0" borderId="0" xfId="1" applyNumberFormat="1" applyFont="1" applyBorder="1" applyAlignment="1">
      <alignment horizontal="center" vertical="center" wrapText="1"/>
    </xf>
    <xf numFmtId="167" fontId="12" fillId="0" borderId="6" xfId="2" applyNumberFormat="1" applyFont="1" applyBorder="1"/>
    <xf numFmtId="177" fontId="61" fillId="0" borderId="0" xfId="1" applyNumberFormat="1" applyFont="1" applyBorder="1" applyAlignment="1">
      <alignment horizontal="center" vertical="center" wrapText="1"/>
    </xf>
    <xf numFmtId="0" fontId="62" fillId="0" borderId="37" xfId="2" applyFont="1" applyBorder="1"/>
    <xf numFmtId="167" fontId="61" fillId="0" borderId="6" xfId="2" applyNumberFormat="1" applyFont="1" applyBorder="1"/>
    <xf numFmtId="175" fontId="61" fillId="0" borderId="0" xfId="1" applyNumberFormat="1" applyFont="1" applyBorder="1" applyAlignment="1">
      <alignment horizontal="center" vertical="center" wrapText="1"/>
    </xf>
    <xf numFmtId="176" fontId="61" fillId="0" borderId="0" xfId="1" applyNumberFormat="1" applyFont="1" applyBorder="1" applyAlignment="1">
      <alignment horizontal="center" vertical="center" wrapText="1"/>
    </xf>
    <xf numFmtId="167" fontId="62" fillId="0" borderId="0" xfId="2" applyNumberFormat="1" applyFont="1"/>
    <xf numFmtId="167" fontId="62" fillId="0" borderId="6" xfId="2" applyNumberFormat="1" applyFont="1" applyBorder="1"/>
    <xf numFmtId="0" fontId="58" fillId="0" borderId="62" xfId="2" applyFont="1" applyBorder="1"/>
    <xf numFmtId="167" fontId="61" fillId="0" borderId="10" xfId="2" applyNumberFormat="1" applyFont="1" applyBorder="1"/>
    <xf numFmtId="167" fontId="61" fillId="0" borderId="8" xfId="2" applyNumberFormat="1" applyFont="1" applyBorder="1"/>
    <xf numFmtId="175" fontId="11" fillId="0" borderId="10" xfId="1" applyNumberFormat="1" applyFont="1" applyBorder="1" applyAlignment="1">
      <alignment horizontal="center" vertical="center" wrapText="1"/>
    </xf>
    <xf numFmtId="0" fontId="57" fillId="0" borderId="0" xfId="0" applyFont="1"/>
    <xf numFmtId="0" fontId="33" fillId="0" borderId="0" xfId="4" applyFont="1"/>
    <xf numFmtId="0" fontId="63" fillId="0" borderId="0" xfId="10" applyFont="1"/>
    <xf numFmtId="0" fontId="41" fillId="4" borderId="48" xfId="2" applyFont="1" applyFill="1" applyBorder="1" applyAlignment="1">
      <alignment horizontal="center" vertical="center" wrapText="1"/>
    </xf>
    <xf numFmtId="0" fontId="41" fillId="4" borderId="63" xfId="2" applyFont="1" applyFill="1" applyBorder="1" applyAlignment="1">
      <alignment horizontal="center" vertical="center"/>
    </xf>
    <xf numFmtId="0" fontId="12" fillId="0" borderId="4" xfId="2" applyFont="1" applyBorder="1" applyAlignment="1">
      <alignment horizontal="center" vertical="center"/>
    </xf>
    <xf numFmtId="0" fontId="11" fillId="0" borderId="6" xfId="2" applyFont="1" applyBorder="1" applyAlignment="1">
      <alignment horizontal="center" vertical="center"/>
    </xf>
    <xf numFmtId="165" fontId="42" fillId="0" borderId="6" xfId="0" applyNumberFormat="1" applyFont="1" applyBorder="1" applyAlignment="1">
      <alignment horizontal="center"/>
    </xf>
    <xf numFmtId="165" fontId="11" fillId="0" borderId="6" xfId="2" applyNumberFormat="1" applyFont="1" applyBorder="1" applyAlignment="1">
      <alignment horizontal="center"/>
    </xf>
    <xf numFmtId="0" fontId="11" fillId="0" borderId="8" xfId="2" applyFont="1" applyBorder="1" applyAlignment="1">
      <alignment horizontal="right" vertical="center" indent="2"/>
    </xf>
    <xf numFmtId="0" fontId="11" fillId="0" borderId="6" xfId="2" applyFont="1" applyBorder="1" applyAlignment="1">
      <alignment horizontal="right" vertical="center" indent="2"/>
    </xf>
    <xf numFmtId="165" fontId="11" fillId="0" borderId="6" xfId="2" applyNumberFormat="1" applyFont="1" applyBorder="1" applyAlignment="1">
      <alignment horizontal="right" indent="2"/>
    </xf>
    <xf numFmtId="0" fontId="11" fillId="0" borderId="6" xfId="2" applyFont="1" applyBorder="1" applyAlignment="1">
      <alignment horizontal="right" indent="2"/>
    </xf>
    <xf numFmtId="175" fontId="11" fillId="0" borderId="6" xfId="2" applyNumberFormat="1" applyFont="1" applyBorder="1" applyAlignment="1">
      <alignment horizontal="center"/>
    </xf>
    <xf numFmtId="165" fontId="11" fillId="0" borderId="6" xfId="2" applyNumberFormat="1" applyFont="1" applyBorder="1" applyAlignment="1">
      <alignment horizontal="center" vertical="center"/>
    </xf>
    <xf numFmtId="165" fontId="11" fillId="0" borderId="8" xfId="2" applyNumberFormat="1" applyFont="1" applyBorder="1" applyAlignment="1">
      <alignment horizontal="right" indent="2"/>
    </xf>
    <xf numFmtId="0" fontId="38" fillId="4" borderId="0" xfId="0" applyFont="1" applyFill="1" applyAlignment="1">
      <alignment horizontal="center" vertical="center" wrapText="1"/>
    </xf>
    <xf numFmtId="0" fontId="39" fillId="0" borderId="0" xfId="0" applyFont="1" applyAlignment="1">
      <alignment horizontal="center" vertical="center"/>
    </xf>
    <xf numFmtId="17" fontId="39" fillId="0" borderId="0" xfId="0" quotePrefix="1" applyNumberFormat="1" applyFont="1" applyAlignment="1">
      <alignment horizontal="center" vertical="center"/>
    </xf>
    <xf numFmtId="0" fontId="33" fillId="0" borderId="0" xfId="0" applyFont="1" applyAlignment="1">
      <alignment horizontal="left" vertical="top" wrapText="1"/>
    </xf>
    <xf numFmtId="0" fontId="6" fillId="0" borderId="0" xfId="0" applyFont="1" applyAlignment="1">
      <alignment horizontal="left" vertical="top" wrapText="1"/>
    </xf>
    <xf numFmtId="0" fontId="11" fillId="0" borderId="42" xfId="0" applyFont="1" applyBorder="1"/>
    <xf numFmtId="0" fontId="11" fillId="0" borderId="48" xfId="0" applyFont="1" applyBorder="1"/>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4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1" fillId="0" borderId="46" xfId="0" applyFont="1" applyBorder="1"/>
    <xf numFmtId="0" fontId="41" fillId="4" borderId="47" xfId="7" applyFont="1" applyFill="1" applyBorder="1" applyAlignment="1">
      <alignment horizontal="center"/>
    </xf>
    <xf numFmtId="0" fontId="41" fillId="4" borderId="47" xfId="7" applyFont="1" applyFill="1" applyBorder="1" applyAlignment="1">
      <alignment horizontal="center" vertical="center"/>
    </xf>
    <xf numFmtId="0" fontId="39" fillId="0" borderId="0" xfId="3" applyFont="1" applyAlignment="1">
      <alignment horizontal="left" vertical="center" wrapText="1"/>
    </xf>
    <xf numFmtId="0" fontId="4" fillId="0" borderId="0" xfId="3" applyFont="1" applyAlignment="1">
      <alignment horizontal="left" vertical="center" wrapText="1"/>
    </xf>
    <xf numFmtId="0" fontId="12" fillId="0" borderId="49" xfId="7" applyFont="1" applyBorder="1" applyAlignment="1">
      <alignment horizontal="left" wrapText="1"/>
    </xf>
    <xf numFmtId="0" fontId="12" fillId="0" borderId="50" xfId="7" applyFont="1" applyBorder="1" applyAlignment="1">
      <alignment horizontal="left" wrapText="1"/>
    </xf>
    <xf numFmtId="0" fontId="40" fillId="0" borderId="0" xfId="3" applyFont="1" applyAlignment="1">
      <alignment horizontal="center" vertical="center" wrapText="1"/>
    </xf>
    <xf numFmtId="0" fontId="4" fillId="0" borderId="0" xfId="3" applyFont="1" applyAlignment="1">
      <alignment horizontal="center" vertical="center" wrapText="1"/>
    </xf>
    <xf numFmtId="0" fontId="43" fillId="0" borderId="43" xfId="3" applyFont="1" applyBorder="1" applyAlignment="1">
      <alignment horizontal="left" vertical="center" wrapText="1"/>
    </xf>
    <xf numFmtId="0" fontId="42" fillId="0" borderId="0" xfId="2" applyFont="1" applyAlignment="1">
      <alignment horizontal="center" wrapText="1"/>
    </xf>
    <xf numFmtId="0" fontId="42" fillId="0" borderId="6" xfId="2" applyFont="1" applyBorder="1" applyAlignment="1">
      <alignment horizontal="center" wrapText="1"/>
    </xf>
    <xf numFmtId="0" fontId="48" fillId="0" borderId="0" xfId="3" applyFont="1" applyAlignment="1">
      <alignment horizontal="center" vertical="center"/>
    </xf>
    <xf numFmtId="0" fontId="29" fillId="0" borderId="0" xfId="3" applyFont="1" applyAlignment="1">
      <alignment horizontal="center" vertical="center"/>
    </xf>
    <xf numFmtId="0" fontId="37" fillId="4" borderId="47" xfId="3" applyFont="1" applyFill="1" applyBorder="1" applyAlignment="1">
      <alignment horizontal="center"/>
    </xf>
    <xf numFmtId="0" fontId="37" fillId="4" borderId="47" xfId="3" applyFont="1" applyFill="1" applyBorder="1" applyAlignment="1">
      <alignment horizontal="center" vertical="center"/>
    </xf>
    <xf numFmtId="0" fontId="37" fillId="4" borderId="47" xfId="3" applyFont="1" applyFill="1" applyBorder="1" applyAlignment="1">
      <alignment horizontal="left" vertical="center" wrapText="1"/>
    </xf>
    <xf numFmtId="0" fontId="39" fillId="0" borderId="0" xfId="3" applyFont="1" applyAlignment="1">
      <alignment horizontal="left" wrapText="1"/>
    </xf>
    <xf numFmtId="0" fontId="4" fillId="0" borderId="0" xfId="3" applyFont="1" applyAlignment="1">
      <alignment horizontal="left" wrapText="1"/>
    </xf>
    <xf numFmtId="0" fontId="11" fillId="0" borderId="10" xfId="0" applyFont="1" applyBorder="1"/>
    <xf numFmtId="0" fontId="42" fillId="5" borderId="22" xfId="0" applyFont="1" applyFill="1" applyBorder="1" applyAlignment="1">
      <alignment horizontal="left" vertical="center" wrapText="1"/>
    </xf>
    <xf numFmtId="0" fontId="42" fillId="5" borderId="23" xfId="0" applyFont="1" applyFill="1" applyBorder="1" applyAlignment="1">
      <alignment horizontal="left" vertical="center" wrapText="1"/>
    </xf>
    <xf numFmtId="0" fontId="42" fillId="5" borderId="24" xfId="0" applyFont="1" applyFill="1" applyBorder="1" applyAlignment="1">
      <alignment horizontal="left" vertical="center" wrapText="1"/>
    </xf>
    <xf numFmtId="0" fontId="43" fillId="5" borderId="23" xfId="0" applyFont="1" applyFill="1" applyBorder="1" applyAlignment="1">
      <alignment horizontal="left" vertical="center" wrapText="1"/>
    </xf>
    <xf numFmtId="0" fontId="43" fillId="5" borderId="24" xfId="0" applyFont="1" applyFill="1" applyBorder="1" applyAlignment="1">
      <alignment horizontal="left" vertical="center" wrapText="1"/>
    </xf>
    <xf numFmtId="0" fontId="42" fillId="5" borderId="25" xfId="0" applyFont="1" applyFill="1" applyBorder="1" applyAlignment="1">
      <alignment horizontal="center" vertical="center" wrapText="1"/>
    </xf>
    <xf numFmtId="0" fontId="42" fillId="5" borderId="26" xfId="0" applyFont="1" applyFill="1" applyBorder="1" applyAlignment="1">
      <alignment horizontal="center" vertical="center" wrapText="1"/>
    </xf>
    <xf numFmtId="0" fontId="42" fillId="5" borderId="27"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28" fillId="2" borderId="26" xfId="0" applyFont="1" applyFill="1" applyBorder="1" applyAlignment="1">
      <alignment horizontal="center" vertical="center" wrapText="1"/>
    </xf>
    <xf numFmtId="0" fontId="28" fillId="2" borderId="28" xfId="0" applyFont="1" applyFill="1" applyBorder="1" applyAlignment="1">
      <alignment horizontal="center" vertical="center" wrapText="1"/>
    </xf>
    <xf numFmtId="0" fontId="28" fillId="2" borderId="22" xfId="0" applyFont="1" applyFill="1" applyBorder="1" applyAlignment="1">
      <alignment horizontal="left" vertical="center" wrapText="1"/>
    </xf>
    <xf numFmtId="0" fontId="28" fillId="2" borderId="23" xfId="0" applyFont="1" applyFill="1" applyBorder="1" applyAlignment="1">
      <alignment horizontal="left" vertical="center" wrapText="1"/>
    </xf>
    <xf numFmtId="0" fontId="28" fillId="2" borderId="24" xfId="0" applyFont="1" applyFill="1" applyBorder="1" applyAlignment="1">
      <alignment horizontal="left" vertical="center" wrapText="1"/>
    </xf>
    <xf numFmtId="0" fontId="27" fillId="2" borderId="22" xfId="0" applyFont="1" applyFill="1" applyBorder="1" applyAlignment="1">
      <alignment horizontal="left" vertical="center" wrapText="1"/>
    </xf>
    <xf numFmtId="0" fontId="27" fillId="2" borderId="23" xfId="0" applyFont="1" applyFill="1" applyBorder="1" applyAlignment="1">
      <alignment horizontal="left" vertical="center" wrapText="1"/>
    </xf>
    <xf numFmtId="0" fontId="27" fillId="2" borderId="24" xfId="0" applyFont="1" applyFill="1" applyBorder="1" applyAlignment="1">
      <alignment horizontal="left" vertical="center" wrapText="1"/>
    </xf>
    <xf numFmtId="0" fontId="28" fillId="2" borderId="29" xfId="0" applyFont="1" applyFill="1" applyBorder="1" applyAlignment="1">
      <alignment horizontal="left" vertical="center" wrapText="1"/>
    </xf>
    <xf numFmtId="0" fontId="28" fillId="2" borderId="27" xfId="0" applyFont="1" applyFill="1" applyBorder="1" applyAlignment="1">
      <alignment horizontal="center" vertical="center" wrapText="1"/>
    </xf>
    <xf numFmtId="0" fontId="0" fillId="0" borderId="0" xfId="0" applyAlignment="1">
      <alignment horizontal="center"/>
    </xf>
    <xf numFmtId="0" fontId="0" fillId="0" borderId="56" xfId="0" applyBorder="1" applyAlignment="1">
      <alignment horizontal="center"/>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10" xfId="0" applyFont="1" applyBorder="1" applyAlignment="1">
      <alignment horizontal="center" vertical="center" wrapText="1"/>
    </xf>
    <xf numFmtId="0" fontId="43" fillId="5" borderId="22" xfId="0" applyFont="1" applyFill="1" applyBorder="1" applyAlignment="1">
      <alignment horizontal="left" vertical="center" wrapText="1"/>
    </xf>
    <xf numFmtId="0" fontId="42" fillId="5" borderId="3" xfId="0" applyFont="1" applyFill="1" applyBorder="1" applyAlignment="1">
      <alignment horizontal="center" vertical="center" wrapText="1"/>
    </xf>
    <xf numFmtId="0" fontId="42" fillId="5" borderId="4" xfId="0" applyFont="1" applyFill="1" applyBorder="1" applyAlignment="1">
      <alignment horizontal="center" vertical="center" wrapText="1"/>
    </xf>
    <xf numFmtId="0" fontId="42" fillId="5" borderId="0" xfId="0" applyFont="1" applyFill="1" applyAlignment="1">
      <alignment horizontal="center" vertical="center" wrapText="1"/>
    </xf>
    <xf numFmtId="0" fontId="42" fillId="5" borderId="6" xfId="0" applyFont="1" applyFill="1" applyBorder="1" applyAlignment="1">
      <alignment horizontal="center" vertical="center" wrapText="1"/>
    </xf>
    <xf numFmtId="0" fontId="42" fillId="5" borderId="10" xfId="0" applyFont="1" applyFill="1" applyBorder="1" applyAlignment="1">
      <alignment horizontal="center" vertical="center" wrapText="1"/>
    </xf>
    <xf numFmtId="0" fontId="42" fillId="5" borderId="8" xfId="0" applyFont="1" applyFill="1" applyBorder="1" applyAlignment="1">
      <alignment horizontal="center" vertical="center" wrapText="1"/>
    </xf>
    <xf numFmtId="0" fontId="42" fillId="5" borderId="0" xfId="2" applyFont="1" applyFill="1" applyAlignment="1">
      <alignment horizontal="center"/>
    </xf>
    <xf numFmtId="0" fontId="42" fillId="5" borderId="37" xfId="2" applyFont="1" applyFill="1" applyBorder="1" applyAlignment="1">
      <alignment horizontal="center"/>
    </xf>
  </cellXfs>
  <cellStyles count="11">
    <cellStyle name="Lien hypertexte" xfId="10" builtinId="8"/>
    <cellStyle name="Milliers" xfId="9" builtinId="3"/>
    <cellStyle name="Milliers 2" xfId="5" xr:uid="{00000000-0005-0000-0000-000000000000}"/>
    <cellStyle name="Normal" xfId="0" builtinId="0"/>
    <cellStyle name="Normal 2" xfId="2" xr:uid="{00000000-0005-0000-0000-000002000000}"/>
    <cellStyle name="Normal 2 2" xfId="3" xr:uid="{00000000-0005-0000-0000-000003000000}"/>
    <cellStyle name="Normal 2 4" xfId="4" xr:uid="{00000000-0005-0000-0000-000004000000}"/>
    <cellStyle name="Normal 3" xfId="7" xr:uid="{00000000-0005-0000-0000-000005000000}"/>
    <cellStyle name="Pourcentage" xfId="1" builtinId="5"/>
    <cellStyle name="Pourcentage 2" xfId="6" xr:uid="{00000000-0005-0000-0000-000007000000}"/>
    <cellStyle name="Pourcentage 3"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rgbClr val="4A4A49">
                    <a:lumMod val="65000"/>
                    <a:lumOff val="35000"/>
                  </a:srgbClr>
                </a:solidFill>
              </a:rPr>
              <a:t>Groei van de werkende beroepsbevolking in Brussel (2024-2025)
volgens de algemene beschikbare kenmerken</a:t>
            </a:r>
          </a:p>
        </c:rich>
      </c:tx>
      <c:layout>
        <c:manualLayout>
          <c:xMode val="edge"/>
          <c:yMode val="edge"/>
          <c:x val="0.22823962578448187"/>
          <c:y val="1.61943285421215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2395397296649391E-2"/>
          <c:y val="0.14623478673535725"/>
          <c:w val="0.92043051995549741"/>
          <c:h val="0.39427260580560303"/>
        </c:manualLayout>
      </c:layout>
      <c:barChart>
        <c:barDir val="col"/>
        <c:grouping val="clustered"/>
        <c:varyColors val="0"/>
        <c:ser>
          <c:idx val="0"/>
          <c:order val="0"/>
          <c:tx>
            <c:strRef>
              <c:f>'Grafiek 1'!$D$86</c:f>
              <c:strCache>
                <c:ptCount val="1"/>
                <c:pt idx="0">
                  <c:v>%</c:v>
                </c:pt>
              </c:strCache>
            </c:strRef>
          </c:tx>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6D3B-4C75-9FF5-C254BD4C2D7A}"/>
              </c:ext>
            </c:extLst>
          </c:dPt>
          <c:dPt>
            <c:idx val="2"/>
            <c:invertIfNegative val="0"/>
            <c:bubble3D val="0"/>
            <c:spPr>
              <a:solidFill>
                <a:schemeClr val="accent2"/>
              </a:solidFill>
              <a:ln>
                <a:noFill/>
              </a:ln>
              <a:effectLst/>
            </c:spPr>
            <c:extLst>
              <c:ext xmlns:c16="http://schemas.microsoft.com/office/drawing/2014/chart" uri="{C3380CC4-5D6E-409C-BE32-E72D297353CC}">
                <c16:uniqueId val="{00000003-6D3B-4C75-9FF5-C254BD4C2D7A}"/>
              </c:ext>
            </c:extLst>
          </c:dPt>
          <c:dPt>
            <c:idx val="6"/>
            <c:invertIfNegative val="0"/>
            <c:bubble3D val="0"/>
            <c:spPr>
              <a:solidFill>
                <a:schemeClr val="accent2"/>
              </a:solidFill>
              <a:ln>
                <a:noFill/>
              </a:ln>
              <a:effectLst/>
            </c:spPr>
            <c:extLst>
              <c:ext xmlns:c16="http://schemas.microsoft.com/office/drawing/2014/chart" uri="{C3380CC4-5D6E-409C-BE32-E72D297353CC}">
                <c16:uniqueId val="{00000005-6D3B-4C75-9FF5-C254BD4C2D7A}"/>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7-6D3B-4C75-9FF5-C254BD4C2D7A}"/>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9-6D3B-4C75-9FF5-C254BD4C2D7A}"/>
              </c:ext>
            </c:extLst>
          </c:dPt>
          <c:dPt>
            <c:idx val="12"/>
            <c:invertIfNegative val="0"/>
            <c:bubble3D val="0"/>
            <c:spPr>
              <a:solidFill>
                <a:schemeClr val="accent2"/>
              </a:solidFill>
              <a:ln>
                <a:noFill/>
              </a:ln>
              <a:effectLst/>
            </c:spPr>
            <c:extLst>
              <c:ext xmlns:c16="http://schemas.microsoft.com/office/drawing/2014/chart" uri="{C3380CC4-5D6E-409C-BE32-E72D297353CC}">
                <c16:uniqueId val="{0000000B-6D3B-4C75-9FF5-C254BD4C2D7A}"/>
              </c:ext>
            </c:extLst>
          </c:dPt>
          <c:dPt>
            <c:idx val="13"/>
            <c:invertIfNegative val="0"/>
            <c:bubble3D val="0"/>
            <c:spPr>
              <a:solidFill>
                <a:schemeClr val="accent2"/>
              </a:solidFill>
              <a:ln>
                <a:noFill/>
              </a:ln>
              <a:effectLst/>
            </c:spPr>
            <c:extLst>
              <c:ext xmlns:c16="http://schemas.microsoft.com/office/drawing/2014/chart" uri="{C3380CC4-5D6E-409C-BE32-E72D297353CC}">
                <c16:uniqueId val="{0000000D-6D3B-4C75-9FF5-C254BD4C2D7A}"/>
              </c:ext>
            </c:extLst>
          </c:dPt>
          <c:dPt>
            <c:idx val="14"/>
            <c:invertIfNegative val="0"/>
            <c:bubble3D val="0"/>
            <c:spPr>
              <a:solidFill>
                <a:schemeClr val="accent2"/>
              </a:solidFill>
              <a:ln>
                <a:noFill/>
              </a:ln>
              <a:effectLst/>
            </c:spPr>
            <c:extLst>
              <c:ext xmlns:c16="http://schemas.microsoft.com/office/drawing/2014/chart" uri="{C3380CC4-5D6E-409C-BE32-E72D297353CC}">
                <c16:uniqueId val="{00000010-6D3B-4C75-9FF5-C254BD4C2D7A}"/>
              </c:ext>
            </c:extLst>
          </c:dPt>
          <c:dPt>
            <c:idx val="15"/>
            <c:invertIfNegative val="0"/>
            <c:bubble3D val="0"/>
            <c:spPr>
              <a:solidFill>
                <a:schemeClr val="accent1"/>
              </a:solidFill>
              <a:ln>
                <a:noFill/>
              </a:ln>
              <a:effectLst/>
            </c:spPr>
            <c:extLst>
              <c:ext xmlns:c16="http://schemas.microsoft.com/office/drawing/2014/chart" uri="{C3380CC4-5D6E-409C-BE32-E72D297353CC}">
                <c16:uniqueId val="{00000011-B9F3-4D25-82B1-CF51C4997A51}"/>
              </c:ext>
            </c:extLst>
          </c:dPt>
          <c:dPt>
            <c:idx val="16"/>
            <c:invertIfNegative val="0"/>
            <c:bubble3D val="0"/>
            <c:spPr>
              <a:solidFill>
                <a:schemeClr val="accent1"/>
              </a:solidFill>
              <a:ln>
                <a:noFill/>
              </a:ln>
              <a:effectLst/>
            </c:spPr>
            <c:extLst>
              <c:ext xmlns:c16="http://schemas.microsoft.com/office/drawing/2014/chart" uri="{C3380CC4-5D6E-409C-BE32-E72D297353CC}">
                <c16:uniqueId val="{00000013-B9F3-4D25-82B1-CF51C4997A51}"/>
              </c:ext>
            </c:extLst>
          </c:dPt>
          <c:dPt>
            <c:idx val="17"/>
            <c:invertIfNegative val="0"/>
            <c:bubble3D val="0"/>
            <c:spPr>
              <a:solidFill>
                <a:schemeClr val="accent2"/>
              </a:solidFill>
              <a:ln>
                <a:noFill/>
              </a:ln>
              <a:effectLst/>
            </c:spPr>
            <c:extLst>
              <c:ext xmlns:c16="http://schemas.microsoft.com/office/drawing/2014/chart" uri="{C3380CC4-5D6E-409C-BE32-E72D297353CC}">
                <c16:uniqueId val="{00000011-6D3B-4C75-9FF5-C254BD4C2D7A}"/>
              </c:ext>
            </c:extLst>
          </c:dPt>
          <c:dPt>
            <c:idx val="18"/>
            <c:invertIfNegative val="0"/>
            <c:bubble3D val="0"/>
            <c:spPr>
              <a:solidFill>
                <a:schemeClr val="accent2"/>
              </a:solidFill>
              <a:ln>
                <a:noFill/>
              </a:ln>
              <a:effectLst/>
            </c:spPr>
            <c:extLst>
              <c:ext xmlns:c16="http://schemas.microsoft.com/office/drawing/2014/chart" uri="{C3380CC4-5D6E-409C-BE32-E72D297353CC}">
                <c16:uniqueId val="{00000012-6D3B-4C75-9FF5-C254BD4C2D7A}"/>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'Grafiek 1'!$A$87:$B$105</c:f>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f>'Grafiek 1'!$D$87:$D$105</c:f>
              <c:numCache>
                <c:formatCode>\+0.0%;\-0.0%</c:formatCode>
                <c:ptCount val="19"/>
                <c:pt idx="0">
                  <c:v>5.2270770494440859E-5</c:v>
                </c:pt>
                <c:pt idx="1">
                  <c:v>-2.5167414036702741E-2</c:v>
                </c:pt>
                <c:pt idx="2">
                  <c:v>3.0792629858992213E-2</c:v>
                </c:pt>
                <c:pt idx="3">
                  <c:v>-8.8056240229394997E-2</c:v>
                </c:pt>
                <c:pt idx="4">
                  <c:v>2.2606651268881055E-2</c:v>
                </c:pt>
                <c:pt idx="5">
                  <c:v>2.0108799723704086E-2</c:v>
                </c:pt>
                <c:pt idx="6">
                  <c:v>-0.16173621599579355</c:v>
                </c:pt>
                <c:pt idx="7">
                  <c:v>-4.3248102587557256E-2</c:v>
                </c:pt>
                <c:pt idx="8">
                  <c:v>5.2249466836472219E-2</c:v>
                </c:pt>
                <c:pt idx="9">
                  <c:v>2.3832017410316618E-2</c:v>
                </c:pt>
                <c:pt idx="10">
                  <c:v>-4.2045702063113095E-2</c:v>
                </c:pt>
                <c:pt idx="11">
                  <c:v>1.7605564866926861E-2</c:v>
                </c:pt>
                <c:pt idx="12">
                  <c:v>6.2275400573769167E-3</c:v>
                </c:pt>
                <c:pt idx="13">
                  <c:v>-2.2765672984553283E-2</c:v>
                </c:pt>
                <c:pt idx="14">
                  <c:v>3.1488019730846543E-4</c:v>
                </c:pt>
                <c:pt idx="15">
                  <c:v>1.7702207536543349E-2</c:v>
                </c:pt>
                <c:pt idx="16">
                  <c:v>-2.2344281252980329E-3</c:v>
                </c:pt>
                <c:pt idx="17">
                  <c:v>5.6457983003669167E-3</c:v>
                </c:pt>
                <c:pt idx="18">
                  <c:v>5.0118417826902475E-2</c:v>
                </c:pt>
              </c:numCache>
            </c:numRef>
          </c:val>
          <c:extLst>
            <c:ext xmlns:c16="http://schemas.microsoft.com/office/drawing/2014/chart" uri="{C3380CC4-5D6E-409C-BE32-E72D297353CC}">
              <c16:uniqueId val="{0000000E-6D3B-4C75-9FF5-C254BD4C2D7A}"/>
            </c:ext>
          </c:extLst>
        </c:ser>
        <c:dLbls>
          <c:showLegendKey val="0"/>
          <c:showVal val="0"/>
          <c:showCatName val="0"/>
          <c:showSerName val="0"/>
          <c:showPercent val="0"/>
          <c:showBubbleSize val="0"/>
        </c:dLbls>
        <c:gapWidth val="50"/>
        <c:overlap val="-100"/>
        <c:axId val="453550280"/>
        <c:axId val="453545184"/>
      </c:barChart>
      <c:catAx>
        <c:axId val="453550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crossAx val="453545184"/>
        <c:crosses val="autoZero"/>
        <c:auto val="1"/>
        <c:lblAlgn val="ctr"/>
        <c:lblOffset val="100"/>
        <c:noMultiLvlLbl val="0"/>
      </c:catAx>
      <c:valAx>
        <c:axId val="45354518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50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25" r="0.25" t="0.75" header="0.3" footer="0.3"/>
    <c:pageSetup paperSize="9" orientation="landscape"/>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rgbClr val="4A4A49">
                    <a:lumMod val="65000"/>
                    <a:lumOff val="35000"/>
                  </a:srgbClr>
                </a:solidFill>
                <a:effectLst/>
              </a:rPr>
              <a:t>Groei van de werkende beroepsbevolking in Brussel (2020-2025)</a:t>
            </a:r>
            <a:endParaRPr lang="nl-BE" sz="1200" b="0" i="0" u="none" strike="noStrike" kern="1200" spc="0" baseline="0">
              <a:solidFill>
                <a:srgbClr val="4A4A49">
                  <a:lumMod val="65000"/>
                  <a:lumOff val="35000"/>
                </a:srgbClr>
              </a:solidFill>
              <a:effectLst/>
            </a:endParaRPr>
          </a:p>
          <a:p>
            <a:pPr>
              <a:defRPr sz="1200"/>
            </a:pPr>
            <a:r>
              <a:rPr lang="en-US" sz="1200" b="1" i="0" u="none" strike="noStrike" kern="1200" spc="0" baseline="0">
                <a:solidFill>
                  <a:srgbClr val="4A4A49">
                    <a:lumMod val="65000"/>
                    <a:lumOff val="35000"/>
                  </a:srgbClr>
                </a:solidFill>
                <a:effectLst/>
              </a:rPr>
              <a:t> volgens de algemene beschikbare kenmerken</a:t>
            </a:r>
            <a:endParaRPr lang="nl-BE" sz="1200" b="0" i="0" u="none" strike="noStrike" kern="1200" spc="0" baseline="0">
              <a:solidFill>
                <a:srgbClr val="4A4A49">
                  <a:lumMod val="65000"/>
                  <a:lumOff val="35000"/>
                </a:srgbClr>
              </a:solidFill>
              <a:effectLst/>
            </a:endParaRPr>
          </a:p>
        </c:rich>
      </c:tx>
      <c:layout>
        <c:manualLayout>
          <c:xMode val="edge"/>
          <c:yMode val="edge"/>
          <c:x val="0.22823962578448187"/>
          <c:y val="1.6194328542121512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2395397296649391E-2"/>
          <c:y val="0.14623478673535725"/>
          <c:w val="0.92043051995549741"/>
          <c:h val="0.32351429313375341"/>
        </c:manualLayout>
      </c:layout>
      <c:barChart>
        <c:barDir val="col"/>
        <c:grouping val="clustered"/>
        <c:varyColors val="0"/>
        <c:ser>
          <c:idx val="0"/>
          <c:order val="0"/>
          <c:tx>
            <c:strRef>
              <c:f>'Grafiek 1'!$F$86</c:f>
              <c:strCache>
                <c:ptCount val="1"/>
                <c:pt idx="0">
                  <c:v>%</c:v>
                </c:pt>
              </c:strCache>
            </c:strRef>
          </c:tx>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EFD5-4721-93E8-B0F6D41CD1B4}"/>
              </c:ext>
            </c:extLst>
          </c:dPt>
          <c:dPt>
            <c:idx val="2"/>
            <c:invertIfNegative val="0"/>
            <c:bubble3D val="0"/>
            <c:spPr>
              <a:solidFill>
                <a:schemeClr val="accent2"/>
              </a:solidFill>
              <a:ln>
                <a:noFill/>
              </a:ln>
              <a:effectLst/>
            </c:spPr>
            <c:extLst>
              <c:ext xmlns:c16="http://schemas.microsoft.com/office/drawing/2014/chart" uri="{C3380CC4-5D6E-409C-BE32-E72D297353CC}">
                <c16:uniqueId val="{00000003-EFD5-4721-93E8-B0F6D41CD1B4}"/>
              </c:ext>
            </c:extLst>
          </c:dPt>
          <c:dPt>
            <c:idx val="6"/>
            <c:invertIfNegative val="0"/>
            <c:bubble3D val="0"/>
            <c:spPr>
              <a:solidFill>
                <a:schemeClr val="accent2"/>
              </a:solidFill>
              <a:ln>
                <a:noFill/>
              </a:ln>
              <a:effectLst/>
            </c:spPr>
            <c:extLst>
              <c:ext xmlns:c16="http://schemas.microsoft.com/office/drawing/2014/chart" uri="{C3380CC4-5D6E-409C-BE32-E72D297353CC}">
                <c16:uniqueId val="{00000005-EFD5-4721-93E8-B0F6D41CD1B4}"/>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7-EFD5-4721-93E8-B0F6D41CD1B4}"/>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9-EFD5-4721-93E8-B0F6D41CD1B4}"/>
              </c:ext>
            </c:extLst>
          </c:dPt>
          <c:dPt>
            <c:idx val="12"/>
            <c:invertIfNegative val="0"/>
            <c:bubble3D val="0"/>
            <c:spPr>
              <a:solidFill>
                <a:schemeClr val="accent2"/>
              </a:solidFill>
              <a:ln>
                <a:noFill/>
              </a:ln>
              <a:effectLst/>
            </c:spPr>
            <c:extLst>
              <c:ext xmlns:c16="http://schemas.microsoft.com/office/drawing/2014/chart" uri="{C3380CC4-5D6E-409C-BE32-E72D297353CC}">
                <c16:uniqueId val="{0000000B-EFD5-4721-93E8-B0F6D41CD1B4}"/>
              </c:ext>
            </c:extLst>
          </c:dPt>
          <c:dPt>
            <c:idx val="13"/>
            <c:invertIfNegative val="0"/>
            <c:bubble3D val="0"/>
            <c:spPr>
              <a:solidFill>
                <a:schemeClr val="accent2"/>
              </a:solidFill>
              <a:ln>
                <a:noFill/>
              </a:ln>
              <a:effectLst/>
            </c:spPr>
            <c:extLst>
              <c:ext xmlns:c16="http://schemas.microsoft.com/office/drawing/2014/chart" uri="{C3380CC4-5D6E-409C-BE32-E72D297353CC}">
                <c16:uniqueId val="{0000000D-EFD5-4721-93E8-B0F6D41CD1B4}"/>
              </c:ext>
            </c:extLst>
          </c:dPt>
          <c:dPt>
            <c:idx val="14"/>
            <c:invertIfNegative val="0"/>
            <c:bubble3D val="0"/>
            <c:spPr>
              <a:solidFill>
                <a:schemeClr val="accent2"/>
              </a:solidFill>
              <a:ln>
                <a:noFill/>
              </a:ln>
              <a:effectLst/>
            </c:spPr>
            <c:extLst>
              <c:ext xmlns:c16="http://schemas.microsoft.com/office/drawing/2014/chart" uri="{C3380CC4-5D6E-409C-BE32-E72D297353CC}">
                <c16:uniqueId val="{00000010-EFD5-4721-93E8-B0F6D41CD1B4}"/>
              </c:ext>
            </c:extLst>
          </c:dPt>
          <c:dPt>
            <c:idx val="15"/>
            <c:invertIfNegative val="0"/>
            <c:bubble3D val="0"/>
            <c:spPr>
              <a:solidFill>
                <a:schemeClr val="accent1"/>
              </a:solidFill>
              <a:ln>
                <a:noFill/>
              </a:ln>
              <a:effectLst/>
            </c:spPr>
            <c:extLst>
              <c:ext xmlns:c16="http://schemas.microsoft.com/office/drawing/2014/chart" uri="{C3380CC4-5D6E-409C-BE32-E72D297353CC}">
                <c16:uniqueId val="{00000011-9B25-4240-813D-2B6E10D9D28D}"/>
              </c:ext>
            </c:extLst>
          </c:dPt>
          <c:dPt>
            <c:idx val="16"/>
            <c:invertIfNegative val="0"/>
            <c:bubble3D val="0"/>
            <c:spPr>
              <a:solidFill>
                <a:schemeClr val="accent1"/>
              </a:solidFill>
              <a:ln>
                <a:noFill/>
              </a:ln>
              <a:effectLst/>
            </c:spPr>
            <c:extLst>
              <c:ext xmlns:c16="http://schemas.microsoft.com/office/drawing/2014/chart" uri="{C3380CC4-5D6E-409C-BE32-E72D297353CC}">
                <c16:uniqueId val="{00000013-9B25-4240-813D-2B6E10D9D28D}"/>
              </c:ext>
            </c:extLst>
          </c:dPt>
          <c:dPt>
            <c:idx val="17"/>
            <c:invertIfNegative val="0"/>
            <c:bubble3D val="0"/>
            <c:spPr>
              <a:solidFill>
                <a:schemeClr val="accent2"/>
              </a:solidFill>
              <a:ln>
                <a:noFill/>
              </a:ln>
              <a:effectLst/>
            </c:spPr>
            <c:extLst>
              <c:ext xmlns:c16="http://schemas.microsoft.com/office/drawing/2014/chart" uri="{C3380CC4-5D6E-409C-BE32-E72D297353CC}">
                <c16:uniqueId val="{00000012-EFD5-4721-93E8-B0F6D41CD1B4}"/>
              </c:ext>
            </c:extLst>
          </c:dPt>
          <c:dPt>
            <c:idx val="18"/>
            <c:invertIfNegative val="0"/>
            <c:bubble3D val="0"/>
            <c:spPr>
              <a:solidFill>
                <a:schemeClr val="accent2"/>
              </a:solidFill>
              <a:ln>
                <a:noFill/>
              </a:ln>
              <a:effectLst/>
            </c:spPr>
            <c:extLst>
              <c:ext xmlns:c16="http://schemas.microsoft.com/office/drawing/2014/chart" uri="{C3380CC4-5D6E-409C-BE32-E72D297353CC}">
                <c16:uniqueId val="{00000013-EFD5-4721-93E8-B0F6D41CD1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'Grafiek 1'!$A$87:$B$105</c:f>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f>'Grafiek 1'!$F$87:$F$105</c:f>
              <c:numCache>
                <c:formatCode>\+0.0%;\-0.0%</c:formatCode>
                <c:ptCount val="19"/>
                <c:pt idx="0">
                  <c:v>9.2647490159589355E-2</c:v>
                </c:pt>
                <c:pt idx="1">
                  <c:v>6.3837651267721701E-2</c:v>
                </c:pt>
                <c:pt idx="2">
                  <c:v>0.12786106146096149</c:v>
                </c:pt>
                <c:pt idx="3">
                  <c:v>0.11316837411199711</c:v>
                </c:pt>
                <c:pt idx="4">
                  <c:v>6.8627612896164217E-2</c:v>
                </c:pt>
                <c:pt idx="5">
                  <c:v>0.13061923849265894</c:v>
                </c:pt>
                <c:pt idx="6">
                  <c:v>-0.26489044325739453</c:v>
                </c:pt>
                <c:pt idx="7">
                  <c:v>5.4932738345278793E-2</c:v>
                </c:pt>
                <c:pt idx="8">
                  <c:v>0.21072768414449389</c:v>
                </c:pt>
                <c:pt idx="9">
                  <c:v>1.1131136882261135E-2</c:v>
                </c:pt>
                <c:pt idx="10">
                  <c:v>2.5201376191272228E-2</c:v>
                </c:pt>
                <c:pt idx="11">
                  <c:v>0.22875470975191484</c:v>
                </c:pt>
                <c:pt idx="12">
                  <c:v>9.0375232403402103E-2</c:v>
                </c:pt>
                <c:pt idx="13">
                  <c:v>9.3907877780727136E-2</c:v>
                </c:pt>
                <c:pt idx="14">
                  <c:v>0.17649887125392799</c:v>
                </c:pt>
                <c:pt idx="15">
                  <c:v>0.12960576107182359</c:v>
                </c:pt>
                <c:pt idx="16">
                  <c:v>0.19356607512500842</c:v>
                </c:pt>
                <c:pt idx="17">
                  <c:v>0.15074484134903751</c:v>
                </c:pt>
                <c:pt idx="18">
                  <c:v>9.521466784358093E-2</c:v>
                </c:pt>
              </c:numCache>
            </c:numRef>
          </c:val>
          <c:extLst>
            <c:ext xmlns:c16="http://schemas.microsoft.com/office/drawing/2014/chart" uri="{C3380CC4-5D6E-409C-BE32-E72D297353CC}">
              <c16:uniqueId val="{0000000E-EFD5-4721-93E8-B0F6D41CD1B4}"/>
            </c:ext>
          </c:extLst>
        </c:ser>
        <c:dLbls>
          <c:dLblPos val="outEnd"/>
          <c:showLegendKey val="0"/>
          <c:showVal val="1"/>
          <c:showCatName val="0"/>
          <c:showSerName val="0"/>
          <c:showPercent val="0"/>
          <c:showBubbleSize val="0"/>
        </c:dLbls>
        <c:gapWidth val="50"/>
        <c:overlap val="-100"/>
        <c:axId val="453550280"/>
        <c:axId val="453545184"/>
      </c:barChart>
      <c:catAx>
        <c:axId val="453550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crossAx val="453545184"/>
        <c:crosses val="autoZero"/>
        <c:auto val="1"/>
        <c:lblAlgn val="ctr"/>
        <c:lblOffset val="100"/>
        <c:noMultiLvlLbl val="0"/>
      </c:catAx>
      <c:valAx>
        <c:axId val="45354518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50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25" r="0.25" t="0.75" header="0.3" footer="0.3"/>
    <c:pageSetup paperSize="9" orientation="landscape"/>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i="0" u="none" strike="noStrike" kern="1200" spc="0" baseline="0">
                <a:solidFill>
                  <a:srgbClr val="4A4A49">
                    <a:lumMod val="65000"/>
                    <a:lumOff val="35000"/>
                  </a:srgbClr>
                </a:solidFill>
                <a:effectLst/>
              </a:rPr>
              <a:t>Groei van de werkende beroepsbevolking in Brussel (2015-2025)</a:t>
            </a:r>
            <a:endParaRPr lang="nl-BE" sz="1200" b="0" i="0" u="none" strike="noStrike" kern="1200" spc="0" baseline="0">
              <a:solidFill>
                <a:srgbClr val="4A4A49">
                  <a:lumMod val="65000"/>
                  <a:lumOff val="35000"/>
                </a:srgbClr>
              </a:solidFill>
              <a:effectLst/>
            </a:endParaRPr>
          </a:p>
          <a:p>
            <a:pPr>
              <a:defRPr sz="1200"/>
            </a:pPr>
            <a:r>
              <a:rPr lang="en-US" sz="1200" b="1" i="0" u="none" strike="noStrike" kern="1200" spc="0" baseline="0">
                <a:solidFill>
                  <a:srgbClr val="4A4A49">
                    <a:lumMod val="65000"/>
                    <a:lumOff val="35000"/>
                  </a:srgbClr>
                </a:solidFill>
                <a:effectLst/>
              </a:rPr>
              <a:t> volgens de algemene beschikbare kenmerken</a:t>
            </a:r>
            <a:endParaRPr lang="nl-BE" sz="1200" b="0" i="0" u="none" strike="noStrike" kern="1200" spc="0" baseline="0">
              <a:solidFill>
                <a:srgbClr val="4A4A49">
                  <a:lumMod val="65000"/>
                  <a:lumOff val="35000"/>
                </a:srgbClr>
              </a:solidFill>
              <a:effectLst/>
            </a:endParaRPr>
          </a:p>
        </c:rich>
      </c:tx>
      <c:layout>
        <c:manualLayout>
          <c:xMode val="edge"/>
          <c:yMode val="edge"/>
          <c:x val="0.22577222294809332"/>
          <c:y val="1.6194263976123426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2395397296649391E-2"/>
          <c:y val="0.14623478673535725"/>
          <c:w val="0.92043051995549741"/>
          <c:h val="0.30966138710929347"/>
        </c:manualLayout>
      </c:layout>
      <c:barChart>
        <c:barDir val="col"/>
        <c:grouping val="clustered"/>
        <c:varyColors val="0"/>
        <c:ser>
          <c:idx val="5"/>
          <c:order val="5"/>
          <c:tx>
            <c:strRef>
              <c:f>'Grafiek 1'!$H$85:$H$86</c:f>
              <c:strCache>
                <c:ptCount val="2"/>
                <c:pt idx="0">
                  <c:v>Variatie 2015-2025</c:v>
                </c:pt>
                <c:pt idx="1">
                  <c:v>%</c:v>
                </c:pt>
              </c:strCache>
            </c:strRef>
          </c:tx>
          <c:spPr>
            <a:solidFill>
              <a:schemeClr val="accent6"/>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27-CDDB-42EF-B12C-90AEABEEC1A8}"/>
              </c:ext>
            </c:extLst>
          </c:dPt>
          <c:dPt>
            <c:idx val="2"/>
            <c:invertIfNegative val="0"/>
            <c:bubble3D val="0"/>
            <c:spPr>
              <a:solidFill>
                <a:schemeClr val="accent2"/>
              </a:solidFill>
              <a:ln>
                <a:noFill/>
              </a:ln>
              <a:effectLst/>
            </c:spPr>
            <c:extLst>
              <c:ext xmlns:c16="http://schemas.microsoft.com/office/drawing/2014/chart" uri="{C3380CC4-5D6E-409C-BE32-E72D297353CC}">
                <c16:uniqueId val="{00000028-CDDB-42EF-B12C-90AEABEEC1A8}"/>
              </c:ext>
            </c:extLst>
          </c:dPt>
          <c:dPt>
            <c:idx val="3"/>
            <c:invertIfNegative val="0"/>
            <c:bubble3D val="0"/>
            <c:spPr>
              <a:solidFill>
                <a:schemeClr val="tx2"/>
              </a:solidFill>
              <a:ln>
                <a:noFill/>
              </a:ln>
              <a:effectLst/>
            </c:spPr>
            <c:extLst>
              <c:ext xmlns:c16="http://schemas.microsoft.com/office/drawing/2014/chart" uri="{C3380CC4-5D6E-409C-BE32-E72D297353CC}">
                <c16:uniqueId val="{0000002F-CDDB-42EF-B12C-90AEABEEC1A8}"/>
              </c:ext>
            </c:extLst>
          </c:dPt>
          <c:dPt>
            <c:idx val="4"/>
            <c:invertIfNegative val="0"/>
            <c:bubble3D val="0"/>
            <c:spPr>
              <a:solidFill>
                <a:schemeClr val="tx2"/>
              </a:solidFill>
              <a:ln>
                <a:noFill/>
              </a:ln>
              <a:effectLst/>
            </c:spPr>
            <c:extLst>
              <c:ext xmlns:c16="http://schemas.microsoft.com/office/drawing/2014/chart" uri="{C3380CC4-5D6E-409C-BE32-E72D297353CC}">
                <c16:uniqueId val="{00000007-9D7E-49D5-89AC-CCEB092D3C85}"/>
              </c:ext>
            </c:extLst>
          </c:dPt>
          <c:dPt>
            <c:idx val="5"/>
            <c:invertIfNegative val="0"/>
            <c:bubble3D val="0"/>
            <c:spPr>
              <a:solidFill>
                <a:schemeClr val="tx2"/>
              </a:solidFill>
              <a:ln>
                <a:noFill/>
              </a:ln>
              <a:effectLst/>
            </c:spPr>
            <c:extLst>
              <c:ext xmlns:c16="http://schemas.microsoft.com/office/drawing/2014/chart" uri="{C3380CC4-5D6E-409C-BE32-E72D297353CC}">
                <c16:uniqueId val="{00000009-9D7E-49D5-89AC-CCEB092D3C85}"/>
              </c:ext>
            </c:extLst>
          </c:dPt>
          <c:dPt>
            <c:idx val="6"/>
            <c:invertIfNegative val="0"/>
            <c:bubble3D val="0"/>
            <c:spPr>
              <a:solidFill>
                <a:schemeClr val="accent2"/>
              </a:solidFill>
              <a:ln>
                <a:noFill/>
              </a:ln>
              <a:effectLst/>
            </c:spPr>
            <c:extLst>
              <c:ext xmlns:c16="http://schemas.microsoft.com/office/drawing/2014/chart" uri="{C3380CC4-5D6E-409C-BE32-E72D297353CC}">
                <c16:uniqueId val="{00000029-CDDB-42EF-B12C-90AEABEEC1A8}"/>
              </c:ext>
            </c:extLst>
          </c:dPt>
          <c:dPt>
            <c:idx val="7"/>
            <c:invertIfNegative val="0"/>
            <c:bubble3D val="0"/>
            <c:spPr>
              <a:solidFill>
                <a:schemeClr val="accent2"/>
              </a:solidFill>
              <a:ln>
                <a:noFill/>
              </a:ln>
              <a:effectLst/>
            </c:spPr>
            <c:extLst>
              <c:ext xmlns:c16="http://schemas.microsoft.com/office/drawing/2014/chart" uri="{C3380CC4-5D6E-409C-BE32-E72D297353CC}">
                <c16:uniqueId val="{0000002B-CDDB-42EF-B12C-90AEABEEC1A8}"/>
              </c:ext>
            </c:extLst>
          </c:dPt>
          <c:dPt>
            <c:idx val="8"/>
            <c:invertIfNegative val="0"/>
            <c:bubble3D val="0"/>
            <c:spPr>
              <a:solidFill>
                <a:schemeClr val="accent2"/>
              </a:solidFill>
              <a:ln>
                <a:noFill/>
              </a:ln>
              <a:effectLst/>
            </c:spPr>
            <c:extLst>
              <c:ext xmlns:c16="http://schemas.microsoft.com/office/drawing/2014/chart" uri="{C3380CC4-5D6E-409C-BE32-E72D297353CC}">
                <c16:uniqueId val="{0000002A-CDDB-42EF-B12C-90AEABEEC1A8}"/>
              </c:ext>
            </c:extLst>
          </c:dPt>
          <c:dPt>
            <c:idx val="9"/>
            <c:invertIfNegative val="0"/>
            <c:bubble3D val="0"/>
            <c:spPr>
              <a:solidFill>
                <a:schemeClr val="tx2"/>
              </a:solidFill>
              <a:ln>
                <a:noFill/>
              </a:ln>
              <a:effectLst/>
            </c:spPr>
            <c:extLst>
              <c:ext xmlns:c16="http://schemas.microsoft.com/office/drawing/2014/chart" uri="{C3380CC4-5D6E-409C-BE32-E72D297353CC}">
                <c16:uniqueId val="{00000011-9D7E-49D5-89AC-CCEB092D3C85}"/>
              </c:ext>
            </c:extLst>
          </c:dPt>
          <c:dPt>
            <c:idx val="10"/>
            <c:invertIfNegative val="0"/>
            <c:bubble3D val="0"/>
            <c:spPr>
              <a:solidFill>
                <a:schemeClr val="tx2"/>
              </a:solidFill>
              <a:ln>
                <a:noFill/>
              </a:ln>
              <a:effectLst/>
            </c:spPr>
            <c:extLst>
              <c:ext xmlns:c16="http://schemas.microsoft.com/office/drawing/2014/chart" uri="{C3380CC4-5D6E-409C-BE32-E72D297353CC}">
                <c16:uniqueId val="{00000013-9D7E-49D5-89AC-CCEB092D3C85}"/>
              </c:ext>
            </c:extLst>
          </c:dPt>
          <c:dPt>
            <c:idx val="11"/>
            <c:invertIfNegative val="0"/>
            <c:bubble3D val="0"/>
            <c:spPr>
              <a:solidFill>
                <a:schemeClr val="tx2"/>
              </a:solidFill>
              <a:ln>
                <a:noFill/>
              </a:ln>
              <a:effectLst/>
            </c:spPr>
            <c:extLst>
              <c:ext xmlns:c16="http://schemas.microsoft.com/office/drawing/2014/chart" uri="{C3380CC4-5D6E-409C-BE32-E72D297353CC}">
                <c16:uniqueId val="{00000015-9D7E-49D5-89AC-CCEB092D3C85}"/>
              </c:ext>
            </c:extLst>
          </c:dPt>
          <c:dPt>
            <c:idx val="12"/>
            <c:invertIfNegative val="0"/>
            <c:bubble3D val="0"/>
            <c:spPr>
              <a:solidFill>
                <a:schemeClr val="accent2"/>
              </a:solidFill>
              <a:ln>
                <a:noFill/>
              </a:ln>
              <a:effectLst/>
            </c:spPr>
            <c:extLst>
              <c:ext xmlns:c16="http://schemas.microsoft.com/office/drawing/2014/chart" uri="{C3380CC4-5D6E-409C-BE32-E72D297353CC}">
                <c16:uniqueId val="{0000002C-CDDB-42EF-B12C-90AEABEEC1A8}"/>
              </c:ext>
            </c:extLst>
          </c:dPt>
          <c:dPt>
            <c:idx val="13"/>
            <c:invertIfNegative val="0"/>
            <c:bubble3D val="0"/>
            <c:spPr>
              <a:solidFill>
                <a:schemeClr val="accent2"/>
              </a:solidFill>
              <a:ln>
                <a:noFill/>
              </a:ln>
              <a:effectLst/>
            </c:spPr>
            <c:extLst>
              <c:ext xmlns:c16="http://schemas.microsoft.com/office/drawing/2014/chart" uri="{C3380CC4-5D6E-409C-BE32-E72D297353CC}">
                <c16:uniqueId val="{0000002D-CDDB-42EF-B12C-90AEABEEC1A8}"/>
              </c:ext>
            </c:extLst>
          </c:dPt>
          <c:dPt>
            <c:idx val="14"/>
            <c:invertIfNegative val="0"/>
            <c:bubble3D val="0"/>
            <c:spPr>
              <a:solidFill>
                <a:schemeClr val="accent2"/>
              </a:solidFill>
              <a:ln>
                <a:noFill/>
              </a:ln>
              <a:effectLst/>
            </c:spPr>
            <c:extLst>
              <c:ext xmlns:c16="http://schemas.microsoft.com/office/drawing/2014/chart" uri="{C3380CC4-5D6E-409C-BE32-E72D297353CC}">
                <c16:uniqueId val="{0000002E-CDDB-42EF-B12C-90AEABEEC1A8}"/>
              </c:ext>
            </c:extLst>
          </c:dPt>
          <c:dPt>
            <c:idx val="15"/>
            <c:invertIfNegative val="0"/>
            <c:bubble3D val="0"/>
            <c:spPr>
              <a:solidFill>
                <a:schemeClr val="tx2"/>
              </a:solidFill>
              <a:ln>
                <a:noFill/>
              </a:ln>
              <a:effectLst/>
            </c:spPr>
            <c:extLst>
              <c:ext xmlns:c16="http://schemas.microsoft.com/office/drawing/2014/chart" uri="{C3380CC4-5D6E-409C-BE32-E72D297353CC}">
                <c16:uniqueId val="{0000001D-9D7E-49D5-89AC-CCEB092D3C85}"/>
              </c:ext>
            </c:extLst>
          </c:dPt>
          <c:dPt>
            <c:idx val="16"/>
            <c:invertIfNegative val="0"/>
            <c:bubble3D val="0"/>
            <c:spPr>
              <a:solidFill>
                <a:schemeClr val="tx2"/>
              </a:solidFill>
              <a:ln>
                <a:noFill/>
              </a:ln>
              <a:effectLst/>
            </c:spPr>
            <c:extLst>
              <c:ext xmlns:c16="http://schemas.microsoft.com/office/drawing/2014/chart" uri="{C3380CC4-5D6E-409C-BE32-E72D297353CC}">
                <c16:uniqueId val="{0000001F-9D7E-49D5-89AC-CCEB092D3C85}"/>
              </c:ext>
            </c:extLst>
          </c:dPt>
          <c:dPt>
            <c:idx val="17"/>
            <c:invertIfNegative val="0"/>
            <c:bubble3D val="0"/>
            <c:spPr>
              <a:solidFill>
                <a:schemeClr val="accent2"/>
              </a:solidFill>
              <a:ln>
                <a:noFill/>
              </a:ln>
              <a:effectLst/>
            </c:spPr>
            <c:extLst>
              <c:ext xmlns:c16="http://schemas.microsoft.com/office/drawing/2014/chart" uri="{C3380CC4-5D6E-409C-BE32-E72D297353CC}">
                <c16:uniqueId val="{00000021-9D7E-49D5-89AC-CCEB092D3C85}"/>
              </c:ext>
            </c:extLst>
          </c:dPt>
          <c:dPt>
            <c:idx val="18"/>
            <c:invertIfNegative val="0"/>
            <c:bubble3D val="0"/>
            <c:spPr>
              <a:solidFill>
                <a:schemeClr val="accent2"/>
              </a:solidFill>
              <a:ln>
                <a:noFill/>
              </a:ln>
              <a:effectLst/>
            </c:spPr>
            <c:extLst>
              <c:ext xmlns:c16="http://schemas.microsoft.com/office/drawing/2014/chart" uri="{C3380CC4-5D6E-409C-BE32-E72D297353CC}">
                <c16:uniqueId val="{00000026-CDDB-42EF-B12C-90AEABEEC1A8}"/>
              </c:ext>
            </c:extLst>
          </c:dPt>
          <c:dLbls>
            <c:spPr>
              <a:noFill/>
              <a:ln>
                <a:noFill/>
              </a:ln>
              <a:effectLst/>
            </c:spPr>
            <c:txPr>
              <a:bodyPr rot="0" spcFirstLastPara="1" vertOverflow="ellipsis" vert="horz" wrap="square" lIns="38100" tIns="19050" rIns="38100" bIns="19050" anchor="ctr" anchorCtr="0">
                <a:spAutoFit/>
              </a:bodyPr>
              <a:lstStyle/>
              <a:p>
                <a:pPr algn="ctr">
                  <a:defRPr lang="en-US" sz="1000" b="1" i="0" u="none" strike="noStrike" kern="1200" baseline="0">
                    <a:solidFill>
                      <a:schemeClr val="tx2"/>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'Grafiek 1'!$A$87:$B$105</c:f>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f>'Grafiek 1'!$H$87:$H$105</c:f>
              <c:numCache>
                <c:formatCode>\+0.0%;\-0.0%</c:formatCode>
                <c:ptCount val="19"/>
                <c:pt idx="0">
                  <c:v>0.182950859463961</c:v>
                </c:pt>
                <c:pt idx="1">
                  <c:v>0.16203206482885713</c:v>
                </c:pt>
                <c:pt idx="2">
                  <c:v>0.20802248890287484</c:v>
                </c:pt>
                <c:pt idx="3">
                  <c:v>0.11655551799727507</c:v>
                </c:pt>
                <c:pt idx="4">
                  <c:v>0.13534899018476204</c:v>
                </c:pt>
                <c:pt idx="5">
                  <c:v>0.35276279282651196</c:v>
                </c:pt>
                <c:pt idx="6">
                  <c:v>-0.3514252620661954</c:v>
                </c:pt>
                <c:pt idx="7">
                  <c:v>4.9553967825487509E-2</c:v>
                </c:pt>
                <c:pt idx="8">
                  <c:v>0.45784954552659185</c:v>
                </c:pt>
                <c:pt idx="9">
                  <c:v>-5.4011675090142958E-2</c:v>
                </c:pt>
                <c:pt idx="10">
                  <c:v>0.32300064873930745</c:v>
                </c:pt>
                <c:pt idx="11">
                  <c:v>0.43468535676387748</c:v>
                </c:pt>
                <c:pt idx="12">
                  <c:v>0.16406760762788683</c:v>
                </c:pt>
                <c:pt idx="13">
                  <c:v>0.23295665623818726</c:v>
                </c:pt>
                <c:pt idx="14">
                  <c:v>0.2627053245031003</c:v>
                </c:pt>
                <c:pt idx="15">
                  <c:v>0.19924523021232032</c:v>
                </c:pt>
                <c:pt idx="16">
                  <c:v>0.28529655131973197</c:v>
                </c:pt>
                <c:pt idx="17">
                  <c:v>0.23134376280171204</c:v>
                </c:pt>
                <c:pt idx="18">
                  <c:v>0.1412107168613301</c:v>
                </c:pt>
              </c:numCache>
            </c:numRef>
          </c:val>
          <c:extLst>
            <c:ext xmlns:c16="http://schemas.microsoft.com/office/drawing/2014/chart" uri="{C3380CC4-5D6E-409C-BE32-E72D297353CC}">
              <c16:uniqueId val="{00000025-CDDB-42EF-B12C-90AEABEEC1A8}"/>
            </c:ext>
          </c:extLst>
        </c:ser>
        <c:dLbls>
          <c:dLblPos val="outEnd"/>
          <c:showLegendKey val="0"/>
          <c:showVal val="1"/>
          <c:showCatName val="0"/>
          <c:showSerName val="0"/>
          <c:showPercent val="0"/>
          <c:showBubbleSize val="0"/>
        </c:dLbls>
        <c:gapWidth val="50"/>
        <c:overlap val="-100"/>
        <c:axId val="453550280"/>
        <c:axId val="453545184"/>
        <c:extLst>
          <c:ext xmlns:c15="http://schemas.microsoft.com/office/drawing/2012/chart" uri="{02D57815-91ED-43cb-92C2-25804820EDAC}">
            <c15:filteredBarSeries>
              <c15:ser>
                <c:idx val="0"/>
                <c:order val="0"/>
                <c:tx>
                  <c:strRef>
                    <c:extLst>
                      <c:ext uri="{02D57815-91ED-43cb-92C2-25804820EDAC}">
                        <c15:formulaRef>
                          <c15:sqref>'Grafiek 1'!$C$85:$C$86</c15:sqref>
                        </c15:formulaRef>
                      </c:ext>
                    </c:extLst>
                    <c:strCache>
                      <c:ptCount val="2"/>
                      <c:pt idx="0">
                        <c:v>Variatie 2024-2025</c:v>
                      </c:pt>
                      <c:pt idx="1">
                        <c:v>Aantal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'Grafiek 1'!$A$87:$B$105</c15:sqref>
                        </c15:formulaRef>
                      </c:ext>
                    </c:extLst>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extLst>
                      <c:ext uri="{02D57815-91ED-43cb-92C2-25804820EDAC}">
                        <c15:formulaRef>
                          <c15:sqref>'Grafiek 1'!$C$87:$C$105</c15:sqref>
                        </c15:formulaRef>
                      </c:ext>
                    </c:extLst>
                    <c:numCache>
                      <c:formatCode>_ * \+#,##0_ ;_ * \-#,##0_ ;_ * "-"??_ ;_ @_ </c:formatCode>
                      <c:ptCount val="19"/>
                      <c:pt idx="0">
                        <c:v>26.871984945028089</c:v>
                      </c:pt>
                      <c:pt idx="1">
                        <c:v>-7107.8565744876978</c:v>
                      </c:pt>
                      <c:pt idx="2">
                        <c:v>7133.7285594327259</c:v>
                      </c:pt>
                      <c:pt idx="3">
                        <c:v>-8956.6179384196294</c:v>
                      </c:pt>
                      <c:pt idx="4">
                        <c:v>6254.5612655631267</c:v>
                      </c:pt>
                      <c:pt idx="5">
                        <c:v>2728.9286578015017</c:v>
                      </c:pt>
                      <c:pt idx="6">
                        <c:v>-11360.222831347106</c:v>
                      </c:pt>
                      <c:pt idx="7">
                        <c:v>-5345.7087053265859</c:v>
                      </c:pt>
                      <c:pt idx="8">
                        <c:v>16732.74702400394</c:v>
                      </c:pt>
                      <c:pt idx="9">
                        <c:v>3213.0165465236059</c:v>
                      </c:pt>
                      <c:pt idx="10">
                        <c:v>-7634.0806755907834</c:v>
                      </c:pt>
                      <c:pt idx="11">
                        <c:v>3474.0146269192046</c:v>
                      </c:pt>
                      <c:pt idx="12">
                        <c:v>2602.2571407766081</c:v>
                      </c:pt>
                      <c:pt idx="13">
                        <c:v>-1344.4863680046765</c:v>
                      </c:pt>
                      <c:pt idx="14">
                        <c:v>8.7683999075561587</c:v>
                      </c:pt>
                      <c:pt idx="15">
                        <c:v>6503.6674517828505</c:v>
                      </c:pt>
                      <c:pt idx="16">
                        <c:v>-143.57746004916407</c:v>
                      </c:pt>
                      <c:pt idx="17">
                        <c:v>1938.9733287903946</c:v>
                      </c:pt>
                      <c:pt idx="18">
                        <c:v>4421.116662943241</c:v>
                      </c:pt>
                    </c:numCache>
                  </c:numRef>
                </c:val>
                <c:extLst>
                  <c:ext xmlns:c16="http://schemas.microsoft.com/office/drawing/2014/chart" uri="{C3380CC4-5D6E-409C-BE32-E72D297353CC}">
                    <c16:uniqueId val="{00000020-CDDB-42EF-B12C-90AEABEEC1A8}"/>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'Grafiek 1'!$D$85:$D$86</c15:sqref>
                        </c15:formulaRef>
                      </c:ext>
                    </c:extLst>
                    <c:strCache>
                      <c:ptCount val="2"/>
                      <c:pt idx="0">
                        <c:v>Variatie 2024-2025</c:v>
                      </c:pt>
                      <c:pt idx="1">
                        <c:v>%</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'Grafiek 1'!$A$87:$B$105</c15:sqref>
                        </c15:formulaRef>
                      </c:ext>
                    </c:extLst>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extLst xmlns:c15="http://schemas.microsoft.com/office/drawing/2012/chart">
                      <c:ext xmlns:c15="http://schemas.microsoft.com/office/drawing/2012/chart" uri="{02D57815-91ED-43cb-92C2-25804820EDAC}">
                        <c15:formulaRef>
                          <c15:sqref>'Grafiek 1'!$D$87:$D$105</c15:sqref>
                        </c15:formulaRef>
                      </c:ext>
                    </c:extLst>
                    <c:numCache>
                      <c:formatCode>\+0.0%;\-0.0%</c:formatCode>
                      <c:ptCount val="19"/>
                      <c:pt idx="0">
                        <c:v>5.2270770494440859E-5</c:v>
                      </c:pt>
                      <c:pt idx="1">
                        <c:v>-2.5167414036702741E-2</c:v>
                      </c:pt>
                      <c:pt idx="2">
                        <c:v>3.0792629858992213E-2</c:v>
                      </c:pt>
                      <c:pt idx="3">
                        <c:v>-8.8056240229394997E-2</c:v>
                      </c:pt>
                      <c:pt idx="4">
                        <c:v>2.2606651268881055E-2</c:v>
                      </c:pt>
                      <c:pt idx="5">
                        <c:v>2.0108799723704086E-2</c:v>
                      </c:pt>
                      <c:pt idx="6">
                        <c:v>-0.16173621599579355</c:v>
                      </c:pt>
                      <c:pt idx="7">
                        <c:v>-4.3248102587557256E-2</c:v>
                      </c:pt>
                      <c:pt idx="8">
                        <c:v>5.2249466836472219E-2</c:v>
                      </c:pt>
                      <c:pt idx="9">
                        <c:v>2.3832017410316618E-2</c:v>
                      </c:pt>
                      <c:pt idx="10">
                        <c:v>-4.2045702063113095E-2</c:v>
                      </c:pt>
                      <c:pt idx="11">
                        <c:v>1.7605564866926861E-2</c:v>
                      </c:pt>
                      <c:pt idx="12">
                        <c:v>6.2275400573769167E-3</c:v>
                      </c:pt>
                      <c:pt idx="13">
                        <c:v>-2.2765672984553283E-2</c:v>
                      </c:pt>
                      <c:pt idx="14">
                        <c:v>3.1488019730846543E-4</c:v>
                      </c:pt>
                      <c:pt idx="15">
                        <c:v>1.7702207536543349E-2</c:v>
                      </c:pt>
                      <c:pt idx="16">
                        <c:v>-2.2344281252980329E-3</c:v>
                      </c:pt>
                      <c:pt idx="17">
                        <c:v>5.6457983003669167E-3</c:v>
                      </c:pt>
                      <c:pt idx="18">
                        <c:v>5.0118417826902475E-2</c:v>
                      </c:pt>
                    </c:numCache>
                  </c:numRef>
                </c:val>
                <c:extLst xmlns:c15="http://schemas.microsoft.com/office/drawing/2012/chart">
                  <c:ext xmlns:c16="http://schemas.microsoft.com/office/drawing/2014/chart" uri="{C3380CC4-5D6E-409C-BE32-E72D297353CC}">
                    <c16:uniqueId val="{00000021-CDDB-42EF-B12C-90AEABEEC1A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'Grafiek 1'!$E$85:$E$86</c15:sqref>
                        </c15:formulaRef>
                      </c:ext>
                    </c:extLst>
                    <c:strCache>
                      <c:ptCount val="2"/>
                      <c:pt idx="0">
                        <c:v>Variatie 2020-2025</c:v>
                      </c:pt>
                      <c:pt idx="1">
                        <c:v>Aantal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'Grafiek 1'!$A$87:$B$105</c15:sqref>
                        </c15:formulaRef>
                      </c:ext>
                    </c:extLst>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extLst xmlns:c15="http://schemas.microsoft.com/office/drawing/2012/chart">
                      <c:ext xmlns:c15="http://schemas.microsoft.com/office/drawing/2012/chart" uri="{02D57815-91ED-43cb-92C2-25804820EDAC}">
                        <c15:formulaRef>
                          <c15:sqref>'Grafiek 1'!$E$87:$E$105</c15:sqref>
                        </c15:formulaRef>
                      </c:ext>
                    </c:extLst>
                    <c:numCache>
                      <c:formatCode>_ * \+#,##0_ ;_ * \-#,##0_ ;_ * "-"??_ ;_ @_ </c:formatCode>
                      <c:ptCount val="19"/>
                      <c:pt idx="0">
                        <c:v>43593.037610078056</c:v>
                      </c:pt>
                      <c:pt idx="1">
                        <c:v>16520.821662757313</c:v>
                      </c:pt>
                      <c:pt idx="2">
                        <c:v>27072.215947319724</c:v>
                      </c:pt>
                      <c:pt idx="3">
                        <c:v>9430.0975160212984</c:v>
                      </c:pt>
                      <c:pt idx="4">
                        <c:v>18169.44786367903</c:v>
                      </c:pt>
                      <c:pt idx="5">
                        <c:v>15993.492230374759</c:v>
                      </c:pt>
                      <c:pt idx="6">
                        <c:v>-21216.536891924705</c:v>
                      </c:pt>
                      <c:pt idx="7">
                        <c:v>6158.0617845737142</c:v>
                      </c:pt>
                      <c:pt idx="8">
                        <c:v>58651.512717427162</c:v>
                      </c:pt>
                      <c:pt idx="9">
                        <c:v>1519.542671881587</c:v>
                      </c:pt>
                      <c:pt idx="10">
                        <c:v>4275.5796730190632</c:v>
                      </c:pt>
                      <c:pt idx="11">
                        <c:v>37382.298502875288</c:v>
                      </c:pt>
                      <c:pt idx="12">
                        <c:v>34850.043770975026</c:v>
                      </c:pt>
                      <c:pt idx="13">
                        <c:v>4954.4551354618379</c:v>
                      </c:pt>
                      <c:pt idx="14">
                        <c:v>4178.9016156517246</c:v>
                      </c:pt>
                      <c:pt idx="15">
                        <c:v>42899.183190968295</c:v>
                      </c:pt>
                      <c:pt idx="16">
                        <c:v>10397.553630634211</c:v>
                      </c:pt>
                      <c:pt idx="17">
                        <c:v>45243.369587768335</c:v>
                      </c:pt>
                      <c:pt idx="18">
                        <c:v>8053.3672338343313</c:v>
                      </c:pt>
                    </c:numCache>
                  </c:numRef>
                </c:val>
                <c:extLst xmlns:c15="http://schemas.microsoft.com/office/drawing/2012/chart">
                  <c:ext xmlns:c16="http://schemas.microsoft.com/office/drawing/2014/chart" uri="{C3380CC4-5D6E-409C-BE32-E72D297353CC}">
                    <c16:uniqueId val="{00000022-CDDB-42EF-B12C-90AEABEEC1A8}"/>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'Grafiek 1'!$F$85:$F$86</c15:sqref>
                        </c15:formulaRef>
                      </c:ext>
                    </c:extLst>
                    <c:strCache>
                      <c:ptCount val="2"/>
                      <c:pt idx="0">
                        <c:v>Variatie 2020-2025</c:v>
                      </c:pt>
                      <c:pt idx="1">
                        <c:v>%</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'Grafiek 1'!$A$87:$B$105</c15:sqref>
                        </c15:formulaRef>
                      </c:ext>
                    </c:extLst>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extLst xmlns:c15="http://schemas.microsoft.com/office/drawing/2012/chart">
                      <c:ext xmlns:c15="http://schemas.microsoft.com/office/drawing/2012/chart" uri="{02D57815-91ED-43cb-92C2-25804820EDAC}">
                        <c15:formulaRef>
                          <c15:sqref>'Grafiek 1'!$F$87:$F$105</c15:sqref>
                        </c15:formulaRef>
                      </c:ext>
                    </c:extLst>
                    <c:numCache>
                      <c:formatCode>\+0.0%;\-0.0%</c:formatCode>
                      <c:ptCount val="19"/>
                      <c:pt idx="0">
                        <c:v>9.2647490159589355E-2</c:v>
                      </c:pt>
                      <c:pt idx="1">
                        <c:v>6.3837651267721701E-2</c:v>
                      </c:pt>
                      <c:pt idx="2">
                        <c:v>0.12786106146096149</c:v>
                      </c:pt>
                      <c:pt idx="3">
                        <c:v>0.11316837411199711</c:v>
                      </c:pt>
                      <c:pt idx="4">
                        <c:v>6.8627612896164217E-2</c:v>
                      </c:pt>
                      <c:pt idx="5">
                        <c:v>0.13061923849265894</c:v>
                      </c:pt>
                      <c:pt idx="6">
                        <c:v>-0.26489044325739453</c:v>
                      </c:pt>
                      <c:pt idx="7">
                        <c:v>5.4932738345278793E-2</c:v>
                      </c:pt>
                      <c:pt idx="8">
                        <c:v>0.21072768414449389</c:v>
                      </c:pt>
                      <c:pt idx="9">
                        <c:v>1.1131136882261135E-2</c:v>
                      </c:pt>
                      <c:pt idx="10">
                        <c:v>2.5201376191272228E-2</c:v>
                      </c:pt>
                      <c:pt idx="11">
                        <c:v>0.22875470975191484</c:v>
                      </c:pt>
                      <c:pt idx="12">
                        <c:v>9.0375232403402103E-2</c:v>
                      </c:pt>
                      <c:pt idx="13">
                        <c:v>9.3907877780727136E-2</c:v>
                      </c:pt>
                      <c:pt idx="14">
                        <c:v>0.17649887125392799</c:v>
                      </c:pt>
                      <c:pt idx="15">
                        <c:v>0.12960576107182359</c:v>
                      </c:pt>
                      <c:pt idx="16">
                        <c:v>0.19356607512500842</c:v>
                      </c:pt>
                      <c:pt idx="17">
                        <c:v>0.15074484134903751</c:v>
                      </c:pt>
                      <c:pt idx="18">
                        <c:v>9.521466784358093E-2</c:v>
                      </c:pt>
                    </c:numCache>
                  </c:numRef>
                </c:val>
                <c:extLst xmlns:c15="http://schemas.microsoft.com/office/drawing/2012/chart">
                  <c:ext xmlns:c16="http://schemas.microsoft.com/office/drawing/2014/chart" uri="{C3380CC4-5D6E-409C-BE32-E72D297353CC}">
                    <c16:uniqueId val="{00000023-CDDB-42EF-B12C-90AEABEEC1A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'Grafiek 1'!$G$85:$G$86</c15:sqref>
                        </c15:formulaRef>
                      </c:ext>
                    </c:extLst>
                    <c:strCache>
                      <c:ptCount val="2"/>
                      <c:pt idx="0">
                        <c:v>Variatie 2015-2025</c:v>
                      </c:pt>
                      <c:pt idx="1">
                        <c:v>Aantal</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5="http://schemas.microsoft.com/office/drawing/2012/chart">
                      <c:ext xmlns:c15="http://schemas.microsoft.com/office/drawing/2012/chart" uri="{02D57815-91ED-43cb-92C2-25804820EDAC}">
                        <c15:formulaRef>
                          <c15:sqref>'Grafiek 1'!$A$87:$B$105</c15:sqref>
                        </c15:formulaRef>
                      </c:ext>
                    </c:extLst>
                    <c:multiLvlStrCache>
                      <c:ptCount val="19"/>
                      <c:lvl>
                        <c:pt idx="0">
                          <c:v>Totale tewerkstelling</c:v>
                        </c:pt>
                        <c:pt idx="1">
                          <c:v>Mannen</c:v>
                        </c:pt>
                        <c:pt idx="2">
                          <c:v>Vrouwen</c:v>
                        </c:pt>
                        <c:pt idx="3">
                          <c:v>Van 15 tot 29 jaar</c:v>
                        </c:pt>
                        <c:pt idx="4">
                          <c:v>Van 30 tot 49 jaar</c:v>
                        </c:pt>
                        <c:pt idx="5">
                          <c:v>50 jaar en +</c:v>
                        </c:pt>
                        <c:pt idx="6">
                          <c:v>Laag</c:v>
                        </c:pt>
                        <c:pt idx="7">
                          <c:v>Midden</c:v>
                        </c:pt>
                        <c:pt idx="8">
                          <c:v>Hoog</c:v>
                        </c:pt>
                        <c:pt idx="9">
                          <c:v>Belg</c:v>
                        </c:pt>
                        <c:pt idx="10">
                          <c:v>EU</c:v>
                        </c:pt>
                        <c:pt idx="11">
                          <c:v>Niet-EU</c:v>
                        </c:pt>
                        <c:pt idx="12">
                          <c:v>Brusselaars in BHG</c:v>
                        </c:pt>
                        <c:pt idx="13">
                          <c:v>Brusselaars naar Vlaanderen</c:v>
                        </c:pt>
                        <c:pt idx="14">
                          <c:v>Brusselaars naar Wallonië</c:v>
                        </c:pt>
                        <c:pt idx="15">
                          <c:v>Vast contract</c:v>
                        </c:pt>
                        <c:pt idx="16">
                          <c:v>Tijdelijk contract</c:v>
                        </c:pt>
                        <c:pt idx="17">
                          <c:v>Voltijds</c:v>
                        </c:pt>
                        <c:pt idx="18">
                          <c:v>Deeltijds</c:v>
                        </c:pt>
                      </c:lvl>
                      <c:lvl>
                        <c:pt idx="1">
                          <c:v>Geslacht</c:v>
                        </c:pt>
                        <c:pt idx="3">
                          <c:v>Leeftijdsklasse</c:v>
                        </c:pt>
                        <c:pt idx="6">
                          <c:v>Studieniveau</c:v>
                        </c:pt>
                        <c:pt idx="9">
                          <c:v>Herkomst</c:v>
                        </c:pt>
                        <c:pt idx="12">
                          <c:v>Plaats tewerkstelling</c:v>
                        </c:pt>
                        <c:pt idx="15">
                          <c:v>Type tewerkstelling</c:v>
                        </c:pt>
                        <c:pt idx="17">
                          <c:v>Arbeidsregime</c:v>
                        </c:pt>
                      </c:lvl>
                    </c:multiLvlStrCache>
                  </c:multiLvlStrRef>
                </c:cat>
                <c:val>
                  <c:numRef>
                    <c:extLst xmlns:c15="http://schemas.microsoft.com/office/drawing/2012/chart">
                      <c:ext xmlns:c15="http://schemas.microsoft.com/office/drawing/2012/chart" uri="{02D57815-91ED-43cb-92C2-25804820EDAC}">
                        <c15:formulaRef>
                          <c15:sqref>'Grafiek 1'!$G$87:$G$105</c15:sqref>
                        </c15:formulaRef>
                      </c:ext>
                    </c:extLst>
                    <c:numCache>
                      <c:formatCode>_ * \+#,##0_ ;_ * \-#,##0_ ;_ * "-"??_ ;_ @_ </c:formatCode>
                      <c:ptCount val="19"/>
                      <c:pt idx="0">
                        <c:v>79511.747038173024</c:v>
                      </c:pt>
                      <c:pt idx="1">
                        <c:v>38389.544073776313</c:v>
                      </c:pt>
                      <c:pt idx="2">
                        <c:v>41122.20296439674</c:v>
                      </c:pt>
                      <c:pt idx="3">
                        <c:v>9682.8785179843253</c:v>
                      </c:pt>
                      <c:pt idx="4">
                        <c:v>33728.332539427036</c:v>
                      </c:pt>
                      <c:pt idx="5">
                        <c:v>36100.53598076092</c:v>
                      </c:pt>
                      <c:pt idx="6">
                        <c:v>-31903.124897834809</c:v>
                      </c:pt>
                      <c:pt idx="7">
                        <c:v>5583.5604600763763</c:v>
                      </c:pt>
                      <c:pt idx="8">
                        <c:v>105831.31147593138</c:v>
                      </c:pt>
                      <c:pt idx="9">
                        <c:v>-7881.0254748387088</c:v>
                      </c:pt>
                      <c:pt idx="10">
                        <c:v>42464.231062881794</c:v>
                      </c:pt>
                      <c:pt idx="11">
                        <c:v>60838.639956987143</c:v>
                      </c:pt>
                      <c:pt idx="12">
                        <c:v>59261.756531892053</c:v>
                      </c:pt>
                      <c:pt idx="13">
                        <c:v>10904.404124762637</c:v>
                      </c:pt>
                      <c:pt idx="14">
                        <c:v>5795.3356275726255</c:v>
                      </c:pt>
                      <c:pt idx="15">
                        <c:v>62120.014562458266</c:v>
                      </c:pt>
                      <c:pt idx="16">
                        <c:v>14231.201601818109</c:v>
                      </c:pt>
                      <c:pt idx="17">
                        <c:v>64888.838473264361</c:v>
                      </c:pt>
                      <c:pt idx="18">
                        <c:v>11462.377691009213</c:v>
                      </c:pt>
                    </c:numCache>
                  </c:numRef>
                </c:val>
                <c:extLst xmlns:c15="http://schemas.microsoft.com/office/drawing/2012/chart">
                  <c:ext xmlns:c16="http://schemas.microsoft.com/office/drawing/2014/chart" uri="{C3380CC4-5D6E-409C-BE32-E72D297353CC}">
                    <c16:uniqueId val="{00000024-CDDB-42EF-B12C-90AEABEEC1A8}"/>
                  </c:ext>
                </c:extLst>
              </c15:ser>
            </c15:filteredBarSeries>
          </c:ext>
        </c:extLst>
      </c:barChart>
      <c:catAx>
        <c:axId val="453550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crossAx val="453545184"/>
        <c:crosses val="autoZero"/>
        <c:auto val="1"/>
        <c:lblAlgn val="ctr"/>
        <c:lblOffset val="100"/>
        <c:noMultiLvlLbl val="0"/>
      </c:catAx>
      <c:valAx>
        <c:axId val="45354518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50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25" r="0.25" t="0.75" header="0.3" footer="0.3"/>
    <c:pageSetup paperSize="9" orientation="landscape"/>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fr-BE" sz="1100" b="1" i="0" u="none" strike="noStrike" kern="1200" spc="0" baseline="0">
                <a:solidFill>
                  <a:srgbClr val="4A4A49">
                    <a:lumMod val="65000"/>
                    <a:lumOff val="35000"/>
                  </a:srgbClr>
                </a:solidFill>
                <a:effectLst/>
              </a:rPr>
              <a:t>Groeipercentage van tewerkstelling per contracttype : variatie </a:t>
            </a:r>
            <a:r>
              <a:rPr lang="fr-BE" sz="1100" b="1" i="0" u="none" strike="noStrike" kern="1200" spc="0" baseline="0">
                <a:solidFill>
                  <a:srgbClr val="4A4A49">
                    <a:lumMod val="65000"/>
                    <a:lumOff val="35000"/>
                  </a:srgbClr>
                </a:solidFill>
              </a:rPr>
              <a:t>2024 - 2025</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5398607089007488E-2"/>
          <c:y val="0.13871900715707064"/>
          <c:w val="0.90231162594037451"/>
          <c:h val="0.6139334203659198"/>
        </c:manualLayout>
      </c:layout>
      <c:barChart>
        <c:barDir val="col"/>
        <c:grouping val="clustered"/>
        <c:varyColors val="0"/>
        <c:ser>
          <c:idx val="0"/>
          <c:order val="0"/>
          <c:tx>
            <c:strRef>
              <c:f>'Grafiek 2'!$M$10</c:f>
              <c:strCache>
                <c:ptCount val="1"/>
                <c:pt idx="0">
                  <c:v>Brussels Gewest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2'!$L$11:$L$14</c:f>
              <c:strCache>
                <c:ptCount val="4"/>
                <c:pt idx="0">
                  <c:v>Totale tewerkstelling</c:v>
                </c:pt>
                <c:pt idx="1">
                  <c:v>Vaste arbeid in loondienst</c:v>
                </c:pt>
                <c:pt idx="2">
                  <c:v>Tijdelijke arbeid in loondienst</c:v>
                </c:pt>
                <c:pt idx="3">
                  <c:v>Niet-loontrekkenden</c:v>
                </c:pt>
              </c:strCache>
            </c:strRef>
          </c:cat>
          <c:val>
            <c:numRef>
              <c:f>'Grafiek 2'!$M$11:$M$14</c:f>
              <c:numCache>
                <c:formatCode>\+0.0%;\-0.0%</c:formatCode>
                <c:ptCount val="4"/>
                <c:pt idx="0">
                  <c:v>1.4734370361389804E-2</c:v>
                </c:pt>
                <c:pt idx="1">
                  <c:v>1.7702207536539172E-2</c:v>
                </c:pt>
                <c:pt idx="2">
                  <c:v>-2.2344281252993925E-3</c:v>
                </c:pt>
                <c:pt idx="3">
                  <c:v>-7.6820856869949661E-2</c:v>
                </c:pt>
              </c:numCache>
            </c:numRef>
          </c:val>
          <c:extLst>
            <c:ext xmlns:c16="http://schemas.microsoft.com/office/drawing/2014/chart" uri="{C3380CC4-5D6E-409C-BE32-E72D297353CC}">
              <c16:uniqueId val="{00000000-A5FA-4F70-9FE7-32CF491594E2}"/>
            </c:ext>
          </c:extLst>
        </c:ser>
        <c:ser>
          <c:idx val="1"/>
          <c:order val="1"/>
          <c:tx>
            <c:strRef>
              <c:f>'Grafiek 2'!$N$10</c:f>
              <c:strCache>
                <c:ptCount val="1"/>
                <c:pt idx="0">
                  <c:v>Vlaams Gewest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2'!$L$11:$L$14</c:f>
              <c:strCache>
                <c:ptCount val="4"/>
                <c:pt idx="0">
                  <c:v>Totale tewerkstelling</c:v>
                </c:pt>
                <c:pt idx="1">
                  <c:v>Vaste arbeid in loondienst</c:v>
                </c:pt>
                <c:pt idx="2">
                  <c:v>Tijdelijke arbeid in loondienst</c:v>
                </c:pt>
                <c:pt idx="3">
                  <c:v>Niet-loontrekkenden</c:v>
                </c:pt>
              </c:strCache>
            </c:strRef>
          </c:cat>
          <c:val>
            <c:numRef>
              <c:f>'Grafiek 2'!$N$11:$N$14</c:f>
              <c:numCache>
                <c:formatCode>\+0.0%;\-0.0%</c:formatCode>
                <c:ptCount val="4"/>
                <c:pt idx="0">
                  <c:v>5.3138161325503308E-3</c:v>
                </c:pt>
                <c:pt idx="1">
                  <c:v>-8.2351972559089326E-3</c:v>
                </c:pt>
                <c:pt idx="2">
                  <c:v>0.13980369507418544</c:v>
                </c:pt>
                <c:pt idx="3">
                  <c:v>7.1859505931342049E-2</c:v>
                </c:pt>
              </c:numCache>
            </c:numRef>
          </c:val>
          <c:extLst>
            <c:ext xmlns:c16="http://schemas.microsoft.com/office/drawing/2014/chart" uri="{C3380CC4-5D6E-409C-BE32-E72D297353CC}">
              <c16:uniqueId val="{00000001-A5FA-4F70-9FE7-32CF491594E2}"/>
            </c:ext>
          </c:extLst>
        </c:ser>
        <c:ser>
          <c:idx val="2"/>
          <c:order val="2"/>
          <c:tx>
            <c:strRef>
              <c:f>'Grafiek 2'!$O$10</c:f>
              <c:strCache>
                <c:ptCount val="1"/>
                <c:pt idx="0">
                  <c:v>Waals Gewest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2'!$L$11:$L$14</c:f>
              <c:strCache>
                <c:ptCount val="4"/>
                <c:pt idx="0">
                  <c:v>Totale tewerkstelling</c:v>
                </c:pt>
                <c:pt idx="1">
                  <c:v>Vaste arbeid in loondienst</c:v>
                </c:pt>
                <c:pt idx="2">
                  <c:v>Tijdelijke arbeid in loondienst</c:v>
                </c:pt>
                <c:pt idx="3">
                  <c:v>Niet-loontrekkenden</c:v>
                </c:pt>
              </c:strCache>
            </c:strRef>
          </c:cat>
          <c:val>
            <c:numRef>
              <c:f>'Grafiek 2'!$O$11:$O$14</c:f>
              <c:numCache>
                <c:formatCode>\+0.0%;\-0.0%</c:formatCode>
                <c:ptCount val="4"/>
                <c:pt idx="0">
                  <c:v>2.3731060177176744E-2</c:v>
                </c:pt>
                <c:pt idx="1">
                  <c:v>-1.1053047748554867E-4</c:v>
                </c:pt>
                <c:pt idx="2">
                  <c:v>0.23884331315905771</c:v>
                </c:pt>
                <c:pt idx="3">
                  <c:v>2.1751349291721622E-2</c:v>
                </c:pt>
              </c:numCache>
            </c:numRef>
          </c:val>
          <c:extLst>
            <c:ext xmlns:c16="http://schemas.microsoft.com/office/drawing/2014/chart" uri="{C3380CC4-5D6E-409C-BE32-E72D297353CC}">
              <c16:uniqueId val="{00000002-A5FA-4F70-9FE7-32CF491594E2}"/>
            </c:ext>
          </c:extLst>
        </c:ser>
        <c:ser>
          <c:idx val="3"/>
          <c:order val="3"/>
          <c:tx>
            <c:strRef>
              <c:f>'Grafiek 2'!$P$10</c:f>
              <c:strCache>
                <c:ptCount val="1"/>
                <c:pt idx="0">
                  <c:v>België</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2'!$L$11:$L$14</c:f>
              <c:strCache>
                <c:ptCount val="4"/>
                <c:pt idx="0">
                  <c:v>Totale tewerkstelling</c:v>
                </c:pt>
                <c:pt idx="1">
                  <c:v>Vaste arbeid in loondienst</c:v>
                </c:pt>
                <c:pt idx="2">
                  <c:v>Tijdelijke arbeid in loondienst</c:v>
                </c:pt>
                <c:pt idx="3">
                  <c:v>Niet-loontrekkenden</c:v>
                </c:pt>
              </c:strCache>
            </c:strRef>
          </c:cat>
          <c:val>
            <c:numRef>
              <c:f>'Grafiek 2'!$P$11:$P$14</c:f>
              <c:numCache>
                <c:formatCode>\+0.0%;\-0.0%</c:formatCode>
                <c:ptCount val="4"/>
                <c:pt idx="0">
                  <c:v>1.1651791815143531E-2</c:v>
                </c:pt>
                <c:pt idx="1">
                  <c:v>-3.4052679913399997E-3</c:v>
                </c:pt>
                <c:pt idx="2">
                  <c:v>0.14766508194759265</c:v>
                </c:pt>
                <c:pt idx="3">
                  <c:v>4.2652214722067816E-2</c:v>
                </c:pt>
              </c:numCache>
            </c:numRef>
          </c:val>
          <c:extLst>
            <c:ext xmlns:c16="http://schemas.microsoft.com/office/drawing/2014/chart" uri="{C3380CC4-5D6E-409C-BE32-E72D297353CC}">
              <c16:uniqueId val="{00000003-A5FA-4F70-9FE7-32CF491594E2}"/>
            </c:ext>
          </c:extLst>
        </c:ser>
        <c:dLbls>
          <c:showLegendKey val="0"/>
          <c:showVal val="0"/>
          <c:showCatName val="0"/>
          <c:showSerName val="0"/>
          <c:showPercent val="0"/>
          <c:showBubbleSize val="0"/>
        </c:dLbls>
        <c:gapWidth val="219"/>
        <c:overlap val="-27"/>
        <c:axId val="453561256"/>
        <c:axId val="453560864"/>
      </c:barChart>
      <c:catAx>
        <c:axId val="453561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crossAx val="453560864"/>
        <c:crosses val="autoZero"/>
        <c:auto val="1"/>
        <c:lblAlgn val="ctr"/>
        <c:lblOffset val="100"/>
        <c:noMultiLvlLbl val="0"/>
      </c:catAx>
      <c:valAx>
        <c:axId val="45356086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61256"/>
        <c:crosses val="autoZero"/>
        <c:crossBetween val="between"/>
      </c:valAx>
      <c:spPr>
        <a:noFill/>
        <a:ln>
          <a:noFill/>
        </a:ln>
        <a:effectLst/>
      </c:spPr>
    </c:plotArea>
    <c:legend>
      <c:legendPos val="b"/>
      <c:layout>
        <c:manualLayout>
          <c:xMode val="edge"/>
          <c:yMode val="edge"/>
          <c:x val="0.12525269447702017"/>
          <c:y val="0.84634723763812836"/>
          <c:w val="0.78444822056817365"/>
          <c:h val="7.216705544690388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fr-BE" sz="1100" b="1" i="0" u="none" strike="noStrike" kern="1200" spc="0" baseline="0">
                <a:solidFill>
                  <a:srgbClr val="4A4A49">
                    <a:lumMod val="65000"/>
                    <a:lumOff val="35000"/>
                  </a:srgbClr>
                </a:solidFill>
                <a:effectLst/>
              </a:rPr>
              <a:t>Groeipercentage van tewerkstelling per contracttype : variatie </a:t>
            </a:r>
            <a:r>
              <a:rPr lang="fr-BE" sz="1100" b="1" i="0" u="none" strike="noStrike" kern="1200" spc="0" baseline="0">
                <a:solidFill>
                  <a:srgbClr val="4A4A49">
                    <a:lumMod val="65000"/>
                    <a:lumOff val="35000"/>
                  </a:srgbClr>
                </a:solidFill>
              </a:rPr>
              <a:t>2020 - 2025</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5398607089007488E-2"/>
          <c:y val="0.13871900715707064"/>
          <c:w val="0.90231162594037451"/>
          <c:h val="0.6139334203659198"/>
        </c:manualLayout>
      </c:layout>
      <c:barChart>
        <c:barDir val="col"/>
        <c:grouping val="clustered"/>
        <c:varyColors val="0"/>
        <c:ser>
          <c:idx val="0"/>
          <c:order val="0"/>
          <c:tx>
            <c:strRef>
              <c:f>'Grafiek 2'!$M$18</c:f>
              <c:strCache>
                <c:ptCount val="1"/>
                <c:pt idx="0">
                  <c:v>Brussels Gewest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2'!$L$19:$L$22</c:f>
              <c:strCache>
                <c:ptCount val="4"/>
                <c:pt idx="0">
                  <c:v>Totale tewerkstelling</c:v>
                </c:pt>
                <c:pt idx="1">
                  <c:v>Vaste arbeid in loondienst</c:v>
                </c:pt>
                <c:pt idx="2">
                  <c:v>Tijdelijke arbeid in loondienst</c:v>
                </c:pt>
                <c:pt idx="3">
                  <c:v>Niet-loontrekkenden</c:v>
                </c:pt>
              </c:strCache>
            </c:strRef>
          </c:cat>
          <c:val>
            <c:numRef>
              <c:f>'Grafiek 2'!$M$19:$M$22</c:f>
              <c:numCache>
                <c:formatCode>\+0.0%;\-0.0%</c:formatCode>
                <c:ptCount val="4"/>
                <c:pt idx="0">
                  <c:v>0.13853625185448304</c:v>
                </c:pt>
                <c:pt idx="1">
                  <c:v>0.12960576107181976</c:v>
                </c:pt>
                <c:pt idx="2">
                  <c:v>0.19356607512500634</c:v>
                </c:pt>
                <c:pt idx="3">
                  <c:v>-0.11308019060160135</c:v>
                </c:pt>
              </c:numCache>
            </c:numRef>
          </c:val>
          <c:extLst>
            <c:ext xmlns:c16="http://schemas.microsoft.com/office/drawing/2014/chart" uri="{C3380CC4-5D6E-409C-BE32-E72D297353CC}">
              <c16:uniqueId val="{00000000-CEE6-4599-A5BA-32F47A606FE4}"/>
            </c:ext>
          </c:extLst>
        </c:ser>
        <c:ser>
          <c:idx val="1"/>
          <c:order val="1"/>
          <c:tx>
            <c:strRef>
              <c:f>'Grafiek 2'!$N$18</c:f>
              <c:strCache>
                <c:ptCount val="1"/>
                <c:pt idx="0">
                  <c:v>Vlaams Gewest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2'!$L$19:$L$22</c:f>
              <c:strCache>
                <c:ptCount val="4"/>
                <c:pt idx="0">
                  <c:v>Totale tewerkstelling</c:v>
                </c:pt>
                <c:pt idx="1">
                  <c:v>Vaste arbeid in loondienst</c:v>
                </c:pt>
                <c:pt idx="2">
                  <c:v>Tijdelijke arbeid in loondienst</c:v>
                </c:pt>
                <c:pt idx="3">
                  <c:v>Niet-loontrekkenden</c:v>
                </c:pt>
              </c:strCache>
            </c:strRef>
          </c:cat>
          <c:val>
            <c:numRef>
              <c:f>'Grafiek 2'!$N$19:$N$22</c:f>
              <c:numCache>
                <c:formatCode>\+0.0%;\-0.0%</c:formatCode>
                <c:ptCount val="4"/>
                <c:pt idx="0">
                  <c:v>5.295127568657465E-2</c:v>
                </c:pt>
                <c:pt idx="1">
                  <c:v>3.7749798453948991E-2</c:v>
                </c:pt>
                <c:pt idx="2">
                  <c:v>0.20546474917662438</c:v>
                </c:pt>
                <c:pt idx="3">
                  <c:v>0.16715779813980181</c:v>
                </c:pt>
              </c:numCache>
            </c:numRef>
          </c:val>
          <c:extLst>
            <c:ext xmlns:c16="http://schemas.microsoft.com/office/drawing/2014/chart" uri="{C3380CC4-5D6E-409C-BE32-E72D297353CC}">
              <c16:uniqueId val="{00000001-CEE6-4599-A5BA-32F47A606FE4}"/>
            </c:ext>
          </c:extLst>
        </c:ser>
        <c:ser>
          <c:idx val="2"/>
          <c:order val="2"/>
          <c:tx>
            <c:strRef>
              <c:f>'Grafiek 2'!$O$18</c:f>
              <c:strCache>
                <c:ptCount val="1"/>
                <c:pt idx="0">
                  <c:v>Waals Gewest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2'!$L$19:$L$22</c:f>
              <c:strCache>
                <c:ptCount val="4"/>
                <c:pt idx="0">
                  <c:v>Totale tewerkstelling</c:v>
                </c:pt>
                <c:pt idx="1">
                  <c:v>Vaste arbeid in loondienst</c:v>
                </c:pt>
                <c:pt idx="2">
                  <c:v>Tijdelijke arbeid in loondienst</c:v>
                </c:pt>
                <c:pt idx="3">
                  <c:v>Niet-loontrekkenden</c:v>
                </c:pt>
              </c:strCache>
            </c:strRef>
          </c:cat>
          <c:val>
            <c:numRef>
              <c:f>'Grafiek 2'!$O$19:$O$22</c:f>
              <c:numCache>
                <c:formatCode>\+0.0%;\-0.0%</c:formatCode>
                <c:ptCount val="4"/>
                <c:pt idx="0">
                  <c:v>7.4695643189708782E-2</c:v>
                </c:pt>
                <c:pt idx="1">
                  <c:v>6.7262105056597354E-2</c:v>
                </c:pt>
                <c:pt idx="2">
                  <c:v>0.1321180977261398</c:v>
                </c:pt>
                <c:pt idx="3">
                  <c:v>2.5774856009675995E-2</c:v>
                </c:pt>
              </c:numCache>
            </c:numRef>
          </c:val>
          <c:extLst>
            <c:ext xmlns:c16="http://schemas.microsoft.com/office/drawing/2014/chart" uri="{C3380CC4-5D6E-409C-BE32-E72D297353CC}">
              <c16:uniqueId val="{00000002-CEE6-4599-A5BA-32F47A606FE4}"/>
            </c:ext>
          </c:extLst>
        </c:ser>
        <c:ser>
          <c:idx val="3"/>
          <c:order val="3"/>
          <c:tx>
            <c:strRef>
              <c:f>'Grafiek 2'!$P$18</c:f>
              <c:strCache>
                <c:ptCount val="1"/>
                <c:pt idx="0">
                  <c:v>België</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2'!$L$19:$L$22</c:f>
              <c:strCache>
                <c:ptCount val="4"/>
                <c:pt idx="0">
                  <c:v>Totale tewerkstelling</c:v>
                </c:pt>
                <c:pt idx="1">
                  <c:v>Vaste arbeid in loondienst</c:v>
                </c:pt>
                <c:pt idx="2">
                  <c:v>Tijdelijke arbeid in loondienst</c:v>
                </c:pt>
                <c:pt idx="3">
                  <c:v>Niet-loontrekkenden</c:v>
                </c:pt>
              </c:strCache>
            </c:strRef>
          </c:cat>
          <c:val>
            <c:numRef>
              <c:f>'Grafiek 2'!$P$19:$P$22</c:f>
              <c:numCache>
                <c:formatCode>\+0.0%;\-0.0%</c:formatCode>
                <c:ptCount val="4"/>
                <c:pt idx="0">
                  <c:v>6.7394973097603561E-2</c:v>
                </c:pt>
                <c:pt idx="1">
                  <c:v>5.4592414817322243E-2</c:v>
                </c:pt>
                <c:pt idx="2">
                  <c:v>0.17973690078641025</c:v>
                </c:pt>
                <c:pt idx="3">
                  <c:v>9.5604176823657738E-2</c:v>
                </c:pt>
              </c:numCache>
            </c:numRef>
          </c:val>
          <c:extLst>
            <c:ext xmlns:c16="http://schemas.microsoft.com/office/drawing/2014/chart" uri="{C3380CC4-5D6E-409C-BE32-E72D297353CC}">
              <c16:uniqueId val="{00000003-CEE6-4599-A5BA-32F47A606FE4}"/>
            </c:ext>
          </c:extLst>
        </c:ser>
        <c:dLbls>
          <c:showLegendKey val="0"/>
          <c:showVal val="0"/>
          <c:showCatName val="0"/>
          <c:showSerName val="0"/>
          <c:showPercent val="0"/>
          <c:showBubbleSize val="0"/>
        </c:dLbls>
        <c:gapWidth val="219"/>
        <c:overlap val="-27"/>
        <c:axId val="453561256"/>
        <c:axId val="453560864"/>
      </c:barChart>
      <c:catAx>
        <c:axId val="453561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crossAx val="453560864"/>
        <c:crosses val="autoZero"/>
        <c:auto val="1"/>
        <c:lblAlgn val="ctr"/>
        <c:lblOffset val="100"/>
        <c:noMultiLvlLbl val="0"/>
      </c:catAx>
      <c:valAx>
        <c:axId val="45356086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61256"/>
        <c:crosses val="autoZero"/>
        <c:crossBetween val="between"/>
      </c:valAx>
      <c:spPr>
        <a:noFill/>
        <a:ln>
          <a:noFill/>
        </a:ln>
        <a:effectLst/>
      </c:spPr>
    </c:plotArea>
    <c:legend>
      <c:legendPos val="b"/>
      <c:layout>
        <c:manualLayout>
          <c:xMode val="edge"/>
          <c:yMode val="edge"/>
          <c:x val="0.12525269447702017"/>
          <c:y val="0.84634723763812836"/>
          <c:w val="0.78444822056817365"/>
          <c:h val="7.216705544690388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fr-BE" sz="1200" b="1" i="0" u="none" strike="noStrike" baseline="0">
                <a:effectLst/>
              </a:rPr>
              <a:t>Groeipercentage van tewerkstelling per contracttype : variatie </a:t>
            </a:r>
            <a:r>
              <a:rPr lang="fr-BE" sz="1200" b="1"/>
              <a:t>2015 -</a:t>
            </a:r>
            <a:r>
              <a:rPr lang="fr-BE" sz="1200" b="1" baseline="0"/>
              <a:t> 2025</a:t>
            </a:r>
          </a:p>
        </c:rich>
      </c:tx>
      <c:layout>
        <c:manualLayout>
          <c:xMode val="edge"/>
          <c:yMode val="edge"/>
          <c:x val="0.28142448556691912"/>
          <c:y val="1.7974640188747875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5398607089007488E-2"/>
          <c:y val="0.13871900715707064"/>
          <c:w val="0.90231162594037451"/>
          <c:h val="0.6139334203659198"/>
        </c:manualLayout>
      </c:layout>
      <c:barChart>
        <c:barDir val="col"/>
        <c:grouping val="clustered"/>
        <c:varyColors val="0"/>
        <c:ser>
          <c:idx val="0"/>
          <c:order val="0"/>
          <c:tx>
            <c:strRef>
              <c:f>'Grafiek 2'!$M$26</c:f>
              <c:strCache>
                <c:ptCount val="1"/>
                <c:pt idx="0">
                  <c:v>Brussels Gewest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2'!$L$27:$L$30</c:f>
              <c:strCache>
                <c:ptCount val="4"/>
                <c:pt idx="0">
                  <c:v>Totale tewerkstelling</c:v>
                </c:pt>
                <c:pt idx="1">
                  <c:v>Vaste arbeid in loondienst</c:v>
                </c:pt>
                <c:pt idx="2">
                  <c:v>Tijdelijke arbeid in loondienst</c:v>
                </c:pt>
                <c:pt idx="3">
                  <c:v>Niet-loontrekkenden</c:v>
                </c:pt>
              </c:strCache>
            </c:strRef>
          </c:cat>
          <c:val>
            <c:numRef>
              <c:f>'Grafiek 2'!$M$27:$M$30</c:f>
              <c:numCache>
                <c:formatCode>\+0.0%;\-0.0%</c:formatCode>
                <c:ptCount val="4"/>
                <c:pt idx="0">
                  <c:v>0.21111394094282443</c:v>
                </c:pt>
                <c:pt idx="1">
                  <c:v>0.19924523021231622</c:v>
                </c:pt>
                <c:pt idx="2">
                  <c:v>0.28529655131972986</c:v>
                </c:pt>
                <c:pt idx="3">
                  <c:v>4.3325617258384685E-2</c:v>
                </c:pt>
              </c:numCache>
            </c:numRef>
          </c:val>
          <c:extLst>
            <c:ext xmlns:c16="http://schemas.microsoft.com/office/drawing/2014/chart" uri="{C3380CC4-5D6E-409C-BE32-E72D297353CC}">
              <c16:uniqueId val="{00000000-B3FF-4FB8-AE66-2AAA0BA6D8FB}"/>
            </c:ext>
          </c:extLst>
        </c:ser>
        <c:ser>
          <c:idx val="1"/>
          <c:order val="1"/>
          <c:tx>
            <c:strRef>
              <c:f>'Grafiek 2'!$N$26</c:f>
              <c:strCache>
                <c:ptCount val="1"/>
                <c:pt idx="0">
                  <c:v>Vlaams Gewest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2'!$L$27:$L$30</c:f>
              <c:strCache>
                <c:ptCount val="4"/>
                <c:pt idx="0">
                  <c:v>Totale tewerkstelling</c:v>
                </c:pt>
                <c:pt idx="1">
                  <c:v>Vaste arbeid in loondienst</c:v>
                </c:pt>
                <c:pt idx="2">
                  <c:v>Tijdelijke arbeid in loondienst</c:v>
                </c:pt>
                <c:pt idx="3">
                  <c:v>Niet-loontrekkenden</c:v>
                </c:pt>
              </c:strCache>
            </c:strRef>
          </c:cat>
          <c:val>
            <c:numRef>
              <c:f>'Grafiek 2'!$N$27:$N$30</c:f>
              <c:numCache>
                <c:formatCode>\+0.0%;\-0.0%</c:formatCode>
                <c:ptCount val="4"/>
                <c:pt idx="0">
                  <c:v>0.11703499009470475</c:v>
                </c:pt>
                <c:pt idx="1">
                  <c:v>8.5057476196815029E-2</c:v>
                </c:pt>
                <c:pt idx="2">
                  <c:v>0.49844645429859902</c:v>
                </c:pt>
                <c:pt idx="3">
                  <c:v>0.18660496782921276</c:v>
                </c:pt>
              </c:numCache>
            </c:numRef>
          </c:val>
          <c:extLst>
            <c:ext xmlns:c16="http://schemas.microsoft.com/office/drawing/2014/chart" uri="{C3380CC4-5D6E-409C-BE32-E72D297353CC}">
              <c16:uniqueId val="{00000001-B3FF-4FB8-AE66-2AAA0BA6D8FB}"/>
            </c:ext>
          </c:extLst>
        </c:ser>
        <c:ser>
          <c:idx val="2"/>
          <c:order val="2"/>
          <c:tx>
            <c:strRef>
              <c:f>'Grafiek 2'!$O$26</c:f>
              <c:strCache>
                <c:ptCount val="1"/>
                <c:pt idx="0">
                  <c:v>Waals Gewest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2'!$L$27:$L$30</c:f>
              <c:strCache>
                <c:ptCount val="4"/>
                <c:pt idx="0">
                  <c:v>Totale tewerkstelling</c:v>
                </c:pt>
                <c:pt idx="1">
                  <c:v>Vaste arbeid in loondienst</c:v>
                </c:pt>
                <c:pt idx="2">
                  <c:v>Tijdelijke arbeid in loondienst</c:v>
                </c:pt>
                <c:pt idx="3">
                  <c:v>Niet-loontrekkenden</c:v>
                </c:pt>
              </c:strCache>
            </c:strRef>
          </c:cat>
          <c:val>
            <c:numRef>
              <c:f>'Grafiek 2'!$O$27:$O$30</c:f>
              <c:numCache>
                <c:formatCode>\+0.0%;\-0.0%</c:formatCode>
                <c:ptCount val="4"/>
                <c:pt idx="0">
                  <c:v>0.13891517355164007</c:v>
                </c:pt>
                <c:pt idx="1">
                  <c:v>0.11466907603359977</c:v>
                </c:pt>
                <c:pt idx="2">
                  <c:v>0.35327740001694186</c:v>
                </c:pt>
                <c:pt idx="3">
                  <c:v>7.7556975659540672E-3</c:v>
                </c:pt>
              </c:numCache>
            </c:numRef>
          </c:val>
          <c:extLst>
            <c:ext xmlns:c16="http://schemas.microsoft.com/office/drawing/2014/chart" uri="{C3380CC4-5D6E-409C-BE32-E72D297353CC}">
              <c16:uniqueId val="{00000002-B3FF-4FB8-AE66-2AAA0BA6D8FB}"/>
            </c:ext>
          </c:extLst>
        </c:ser>
        <c:ser>
          <c:idx val="3"/>
          <c:order val="3"/>
          <c:tx>
            <c:strRef>
              <c:f>'Grafiek 2'!$P$26</c:f>
              <c:strCache>
                <c:ptCount val="1"/>
                <c:pt idx="0">
                  <c:v>België</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'Grafiek 2'!$L$27:$L$30</c:f>
              <c:strCache>
                <c:ptCount val="4"/>
                <c:pt idx="0">
                  <c:v>Totale tewerkstelling</c:v>
                </c:pt>
                <c:pt idx="1">
                  <c:v>Vaste arbeid in loondienst</c:v>
                </c:pt>
                <c:pt idx="2">
                  <c:v>Tijdelijke arbeid in loondienst</c:v>
                </c:pt>
                <c:pt idx="3">
                  <c:v>Niet-loontrekkenden</c:v>
                </c:pt>
              </c:strCache>
            </c:strRef>
          </c:cat>
          <c:val>
            <c:numRef>
              <c:f>'Grafiek 2'!$P$27:$P$30</c:f>
              <c:numCache>
                <c:formatCode>\+0.0%;\-0.0%</c:formatCode>
                <c:ptCount val="4"/>
                <c:pt idx="0">
                  <c:v>0.13229852818308308</c:v>
                </c:pt>
                <c:pt idx="1">
                  <c:v>0.10381301057717218</c:v>
                </c:pt>
                <c:pt idx="2">
                  <c:v>0.41968406189573426</c:v>
                </c:pt>
                <c:pt idx="3">
                  <c:v>0.12194602848426128</c:v>
                </c:pt>
              </c:numCache>
            </c:numRef>
          </c:val>
          <c:extLst>
            <c:ext xmlns:c16="http://schemas.microsoft.com/office/drawing/2014/chart" uri="{C3380CC4-5D6E-409C-BE32-E72D297353CC}">
              <c16:uniqueId val="{00000003-B3FF-4FB8-AE66-2AAA0BA6D8FB}"/>
            </c:ext>
          </c:extLst>
        </c:ser>
        <c:dLbls>
          <c:showLegendKey val="0"/>
          <c:showVal val="0"/>
          <c:showCatName val="0"/>
          <c:showSerName val="0"/>
          <c:showPercent val="0"/>
          <c:showBubbleSize val="0"/>
        </c:dLbls>
        <c:gapWidth val="219"/>
        <c:overlap val="-27"/>
        <c:axId val="453561256"/>
        <c:axId val="453560864"/>
      </c:barChart>
      <c:catAx>
        <c:axId val="453561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crossAx val="453560864"/>
        <c:crosses val="autoZero"/>
        <c:auto val="1"/>
        <c:lblAlgn val="ctr"/>
        <c:lblOffset val="100"/>
        <c:noMultiLvlLbl val="0"/>
      </c:catAx>
      <c:valAx>
        <c:axId val="453560864"/>
        <c:scaling>
          <c:orientation val="minMax"/>
        </c:scaling>
        <c:delete val="0"/>
        <c:axPos val="l"/>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61256"/>
        <c:crosses val="autoZero"/>
        <c:crossBetween val="between"/>
      </c:valAx>
      <c:spPr>
        <a:noFill/>
        <a:ln>
          <a:noFill/>
        </a:ln>
        <a:effectLst/>
      </c:spPr>
    </c:plotArea>
    <c:legend>
      <c:legendPos val="b"/>
      <c:layout>
        <c:manualLayout>
          <c:xMode val="edge"/>
          <c:yMode val="edge"/>
          <c:x val="0.12525269447702017"/>
          <c:y val="0.84634723763812836"/>
          <c:w val="0.78444822056817365"/>
          <c:h val="7.216705544690388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fr-BE" sz="1100" b="1" i="0" u="none" strike="noStrike" kern="1200" spc="0" baseline="0">
                <a:solidFill>
                  <a:srgbClr val="4A4A49">
                    <a:lumMod val="65000"/>
                    <a:lumOff val="35000"/>
                  </a:srgbClr>
                </a:solidFill>
              </a:rPr>
              <a:t>Evolutie van de inkomende en uitgaande pendelgraad per gewest</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tx>
            <c:strRef>
              <c:f>'Bijlage 2 - Pendel'!$A$11</c:f>
              <c:strCache>
                <c:ptCount val="1"/>
                <c:pt idx="0">
                  <c:v>BHG naar Vlaanderen</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2 - Pendel'!$B$4:$M$4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2 - Pendel'!$B$11:$M$11</c:f>
              <c:numCache>
                <c:formatCode>#,##0</c:formatCode>
                <c:ptCount val="11"/>
                <c:pt idx="0">
                  <c:v>46808.725283270702</c:v>
                </c:pt>
                <c:pt idx="1">
                  <c:v>49210.625997392402</c:v>
                </c:pt>
                <c:pt idx="2">
                  <c:v>51172.935082108903</c:v>
                </c:pt>
                <c:pt idx="3">
                  <c:v>50966.274698082598</c:v>
                </c:pt>
                <c:pt idx="4">
                  <c:v>56970.827213099699</c:v>
                </c:pt>
                <c:pt idx="5">
                  <c:v>52758.674272571501</c:v>
                </c:pt>
                <c:pt idx="6">
                  <c:v>53400.419314799903</c:v>
                </c:pt>
                <c:pt idx="7">
                  <c:v>55992.259520454703</c:v>
                </c:pt>
                <c:pt idx="8">
                  <c:v>65204.6492545492</c:v>
                </c:pt>
                <c:pt idx="9">
                  <c:v>59057.615776038016</c:v>
                </c:pt>
                <c:pt idx="10">
                  <c:v>57713.129408033303</c:v>
                </c:pt>
              </c:numCache>
            </c:numRef>
          </c:val>
          <c:extLst>
            <c:ext xmlns:c16="http://schemas.microsoft.com/office/drawing/2014/chart" uri="{C3380CC4-5D6E-409C-BE32-E72D297353CC}">
              <c16:uniqueId val="{00000000-7FF5-4FB2-995C-E3813217516E}"/>
            </c:ext>
          </c:extLst>
        </c:ser>
        <c:ser>
          <c:idx val="1"/>
          <c:order val="1"/>
          <c:tx>
            <c:strRef>
              <c:f>'Bijlage 2 - Pendel'!$A$12</c:f>
              <c:strCache>
                <c:ptCount val="1"/>
                <c:pt idx="0">
                  <c:v>BHG naar Wallonië</c:v>
                </c:pt>
              </c:strCache>
            </c:strRef>
          </c:tx>
          <c:spPr>
            <a:solidFill>
              <a:schemeClr val="accent2"/>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2 - Pendel'!$B$4:$M$4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2 - Pendel'!$B$12:$M$12</c:f>
              <c:numCache>
                <c:formatCode>#,##0</c:formatCode>
                <c:ptCount val="11"/>
                <c:pt idx="0">
                  <c:v>22060.2138100335</c:v>
                </c:pt>
                <c:pt idx="1">
                  <c:v>22028.7930253345</c:v>
                </c:pt>
                <c:pt idx="2">
                  <c:v>25785.545403088301</c:v>
                </c:pt>
                <c:pt idx="3">
                  <c:v>23542.663938537698</c:v>
                </c:pt>
                <c:pt idx="4">
                  <c:v>25766.294832375599</c:v>
                </c:pt>
                <c:pt idx="5">
                  <c:v>23676.647821954401</c:v>
                </c:pt>
                <c:pt idx="6">
                  <c:v>23209.8343576525</c:v>
                </c:pt>
                <c:pt idx="7">
                  <c:v>23395.936394500801</c:v>
                </c:pt>
                <c:pt idx="8">
                  <c:v>23931.180890416501</c:v>
                </c:pt>
                <c:pt idx="9">
                  <c:v>27846.781037698594</c:v>
                </c:pt>
                <c:pt idx="10">
                  <c:v>27855.549437606169</c:v>
                </c:pt>
              </c:numCache>
            </c:numRef>
          </c:val>
          <c:extLst>
            <c:ext xmlns:c16="http://schemas.microsoft.com/office/drawing/2014/chart" uri="{C3380CC4-5D6E-409C-BE32-E72D297353CC}">
              <c16:uniqueId val="{00000001-7FF5-4FB2-995C-E3813217516E}"/>
            </c:ext>
          </c:extLst>
        </c:ser>
        <c:dLbls>
          <c:showLegendKey val="0"/>
          <c:showVal val="0"/>
          <c:showCatName val="0"/>
          <c:showSerName val="0"/>
          <c:showPercent val="0"/>
          <c:showBubbleSize val="0"/>
        </c:dLbls>
        <c:gapWidth val="219"/>
        <c:overlap val="-27"/>
        <c:axId val="368058383"/>
        <c:axId val="368048815"/>
      </c:barChart>
      <c:catAx>
        <c:axId val="368058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8048815"/>
        <c:crosses val="autoZero"/>
        <c:auto val="1"/>
        <c:lblAlgn val="ctr"/>
        <c:lblOffset val="100"/>
        <c:noMultiLvlLbl val="0"/>
      </c:catAx>
      <c:valAx>
        <c:axId val="368048815"/>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8058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fr-BE" sz="1000" b="0" i="0" u="none" strike="noStrike" kern="1200" spc="0" baseline="0">
                <a:solidFill>
                  <a:srgbClr val="4A4A49">
                    <a:lumMod val="65000"/>
                    <a:lumOff val="35000"/>
                  </a:srgbClr>
                </a:solidFill>
              </a:rPr>
              <a:t>Grafiek 4 : Evolutie van de werkgelegenheidsgraad (15-64 jaar) in het Brussels Hoofdstedelijk Gewest</a:t>
            </a:r>
          </a:p>
        </c:rich>
      </c:tx>
      <c:layout>
        <c:manualLayout>
          <c:xMode val="edge"/>
          <c:yMode val="edge"/>
          <c:x val="0.2733510829146073"/>
          <c:y val="2.1333325654295979E-2"/>
        </c:manualLayout>
      </c:layout>
      <c:overlay val="0"/>
      <c:spPr>
        <a:noFill/>
        <a:ln>
          <a:noFill/>
        </a:ln>
        <a:effectLst/>
      </c:spPr>
    </c:title>
    <c:autoTitleDeleted val="0"/>
    <c:plotArea>
      <c:layout>
        <c:manualLayout>
          <c:layoutTarget val="inner"/>
          <c:xMode val="edge"/>
          <c:yMode val="edge"/>
          <c:x val="5.1371467374717698E-2"/>
          <c:y val="0.10849412470203565"/>
          <c:w val="0.92924868766404201"/>
          <c:h val="0.65518565929820638"/>
        </c:manualLayout>
      </c:layout>
      <c:lineChart>
        <c:grouping val="standard"/>
        <c:varyColors val="0"/>
        <c:ser>
          <c:idx val="0"/>
          <c:order val="0"/>
          <c:tx>
            <c:strRef>
              <c:f>'Bijlage 4 - WGHgr. 1989-2025'!$W$6</c:f>
              <c:strCache>
                <c:ptCount val="1"/>
                <c:pt idx="0">
                  <c:v>Mannen</c:v>
                </c:pt>
              </c:strCache>
            </c:strRef>
          </c:tx>
          <c:spPr>
            <a:ln w="28575" cap="rnd">
              <a:solidFill>
                <a:schemeClr val="accent1"/>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CD-4499-8F2A-2224FE3766F4}"/>
                </c:ext>
              </c:extLst>
            </c:dLbl>
            <c:dLbl>
              <c:idx val="1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15:layout>
                    <c:manualLayout>
                      <c:w val="3.5408528149097632E-2"/>
                      <c:h val="4.0969825757101883E-2"/>
                    </c:manualLayout>
                  </c15:layout>
                </c:ext>
                <c:ext xmlns:c16="http://schemas.microsoft.com/office/drawing/2014/chart" uri="{C3380CC4-5D6E-409C-BE32-E72D297353CC}">
                  <c16:uniqueId val="{00000000-E1FA-43B4-98E2-1726DCD12B87}"/>
                </c:ext>
              </c:extLst>
            </c:dLbl>
            <c:dLbl>
              <c:idx val="2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15:layout>
                    <c:manualLayout>
                      <c:w val="4.5098450629717797E-2"/>
                      <c:h val="5.5888234103892612E-2"/>
                    </c:manualLayout>
                  </c15:layout>
                </c:ext>
                <c:ext xmlns:c16="http://schemas.microsoft.com/office/drawing/2014/chart" uri="{C3380CC4-5D6E-409C-BE32-E72D297353CC}">
                  <c16:uniqueId val="{00000001-E1FA-43B4-98E2-1726DCD12B87}"/>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64F-4BE1-844C-6182263AEAD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4F-4BE1-844C-6182263AEAD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4 - WGHgr. 1989-2025'!$X$3:$BH$3</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1989-2025'!$X$6:$BH$6</c:f>
              <c:numCache>
                <c:formatCode>0.0\ </c:formatCode>
                <c:ptCount val="37"/>
                <c:pt idx="0">
                  <c:v>58.651275019329994</c:v>
                </c:pt>
                <c:pt idx="1">
                  <c:v>61.079911873256002</c:v>
                </c:pt>
                <c:pt idx="2">
                  <c:v>63.417318268264999</c:v>
                </c:pt>
                <c:pt idx="3">
                  <c:v>61.595950966117996</c:v>
                </c:pt>
                <c:pt idx="4">
                  <c:v>60.7</c:v>
                </c:pt>
                <c:pt idx="5">
                  <c:v>60</c:v>
                </c:pt>
                <c:pt idx="6">
                  <c:v>58.3</c:v>
                </c:pt>
                <c:pt idx="7">
                  <c:v>59.007783656324477</c:v>
                </c:pt>
                <c:pt idx="8">
                  <c:v>59.930029965235157</c:v>
                </c:pt>
                <c:pt idx="9">
                  <c:v>59.750610918449318</c:v>
                </c:pt>
                <c:pt idx="10">
                  <c:v>59.7973408618628</c:v>
                </c:pt>
                <c:pt idx="11">
                  <c:v>60.780587664724465</c:v>
                </c:pt>
                <c:pt idx="12">
                  <c:v>61.277304756307693</c:v>
                </c:pt>
                <c:pt idx="13">
                  <c:v>60.947970472364311</c:v>
                </c:pt>
                <c:pt idx="14">
                  <c:v>59.109546225369058</c:v>
                </c:pt>
                <c:pt idx="15">
                  <c:v>60.305457606852208</c:v>
                </c:pt>
                <c:pt idx="16">
                  <c:v>62</c:v>
                </c:pt>
                <c:pt idx="17">
                  <c:v>60.5</c:v>
                </c:pt>
                <c:pt idx="18">
                  <c:v>61.4</c:v>
                </c:pt>
                <c:pt idx="19">
                  <c:v>62.9</c:v>
                </c:pt>
                <c:pt idx="20">
                  <c:v>61.009995693906184</c:v>
                </c:pt>
                <c:pt idx="21">
                  <c:v>61</c:v>
                </c:pt>
                <c:pt idx="22">
                  <c:v>59.2</c:v>
                </c:pt>
                <c:pt idx="23">
                  <c:v>59.416785913289615</c:v>
                </c:pt>
                <c:pt idx="24">
                  <c:v>56.678649999999998</c:v>
                </c:pt>
                <c:pt idx="25">
                  <c:v>58.8</c:v>
                </c:pt>
                <c:pt idx="26">
                  <c:v>59.200000000000209</c:v>
                </c:pt>
                <c:pt idx="27">
                  <c:v>60.276524614320017</c:v>
                </c:pt>
                <c:pt idx="28">
                  <c:v>61.905290343408261</c:v>
                </c:pt>
                <c:pt idx="29">
                  <c:v>61.167956771065782</c:v>
                </c:pt>
                <c:pt idx="30">
                  <c:v>62.005841127255998</c:v>
                </c:pt>
                <c:pt idx="31">
                  <c:v>62.008490905375005</c:v>
                </c:pt>
                <c:pt idx="32">
                  <c:v>62.660228404609001</c:v>
                </c:pt>
                <c:pt idx="33">
                  <c:v>64.457072521241031</c:v>
                </c:pt>
                <c:pt idx="34">
                  <c:v>67.195662329940404</c:v>
                </c:pt>
                <c:pt idx="35">
                  <c:v>64.859749326582104</c:v>
                </c:pt>
                <c:pt idx="36" formatCode="0.0">
                  <c:v>63.040436873055917</c:v>
                </c:pt>
              </c:numCache>
            </c:numRef>
          </c:val>
          <c:smooth val="0"/>
          <c:extLst>
            <c:ext xmlns:c16="http://schemas.microsoft.com/office/drawing/2014/chart" uri="{C3380CC4-5D6E-409C-BE32-E72D297353CC}">
              <c16:uniqueId val="{00000003-42CD-4499-8F2A-2224FE3766F4}"/>
            </c:ext>
          </c:extLst>
        </c:ser>
        <c:ser>
          <c:idx val="1"/>
          <c:order val="1"/>
          <c:tx>
            <c:strRef>
              <c:f>'Bijlage 4 - WGHgr. 1989-2025'!$W$7</c:f>
              <c:strCache>
                <c:ptCount val="1"/>
                <c:pt idx="0">
                  <c:v>Vrouwen</c:v>
                </c:pt>
              </c:strCache>
            </c:strRef>
          </c:tx>
          <c:spPr>
            <a:ln w="28575" cap="rnd">
              <a:solidFill>
                <a:schemeClr val="accent2"/>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CD-4499-8F2A-2224FE3766F4}"/>
                </c:ext>
              </c:extLst>
            </c:dLbl>
            <c:dLbl>
              <c:idx val="1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15:layout>
                    <c:manualLayout>
                      <c:w val="3.8638502309304358E-2"/>
                      <c:h val="7.8265846624078705E-2"/>
                    </c:manualLayout>
                  </c15:layout>
                </c:ext>
                <c:ext xmlns:c16="http://schemas.microsoft.com/office/drawing/2014/chart" uri="{C3380CC4-5D6E-409C-BE32-E72D297353CC}">
                  <c16:uniqueId val="{00000003-E1FA-43B4-98E2-1726DCD12B87}"/>
                </c:ext>
              </c:extLst>
            </c:dLbl>
            <c:dLbl>
              <c:idx val="2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E1FA-43B4-98E2-1726DCD12B87}"/>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64F-4BE1-844C-6182263AEAD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4F-4BE1-844C-6182263AEAD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4 - WGHgr. 1989-2025'!$X$3:$BH$3</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1989-2025'!$X$7:$BH$7</c:f>
              <c:numCache>
                <c:formatCode>0.0\ </c:formatCode>
                <c:ptCount val="37"/>
                <c:pt idx="0">
                  <c:v>39.606137922712001</c:v>
                </c:pt>
                <c:pt idx="1">
                  <c:v>41.691515890462</c:v>
                </c:pt>
                <c:pt idx="2">
                  <c:v>44.769541843379997</c:v>
                </c:pt>
                <c:pt idx="3">
                  <c:v>44.844202051433001</c:v>
                </c:pt>
                <c:pt idx="4">
                  <c:v>46.8</c:v>
                </c:pt>
                <c:pt idx="5">
                  <c:v>44.3</c:v>
                </c:pt>
                <c:pt idx="6">
                  <c:v>43.9</c:v>
                </c:pt>
                <c:pt idx="7">
                  <c:v>45.611896306174479</c:v>
                </c:pt>
                <c:pt idx="8">
                  <c:v>46.307883111302949</c:v>
                </c:pt>
                <c:pt idx="9">
                  <c:v>47.695559069082485</c:v>
                </c:pt>
                <c:pt idx="10">
                  <c:v>47.185211919114245</c:v>
                </c:pt>
                <c:pt idx="11">
                  <c:v>48.380676323927204</c:v>
                </c:pt>
                <c:pt idx="12">
                  <c:v>46.709945744426392</c:v>
                </c:pt>
                <c:pt idx="13">
                  <c:v>48.168604045433902</c:v>
                </c:pt>
                <c:pt idx="14">
                  <c:v>47.354652318440451</c:v>
                </c:pt>
                <c:pt idx="15">
                  <c:v>47.938186083768599</c:v>
                </c:pt>
                <c:pt idx="16">
                  <c:v>47.9</c:v>
                </c:pt>
                <c:pt idx="17">
                  <c:v>46.6</c:v>
                </c:pt>
                <c:pt idx="18">
                  <c:v>48.3</c:v>
                </c:pt>
                <c:pt idx="19">
                  <c:v>48.4</c:v>
                </c:pt>
                <c:pt idx="20">
                  <c:v>49.258511116078481</c:v>
                </c:pt>
                <c:pt idx="21">
                  <c:v>48.7</c:v>
                </c:pt>
                <c:pt idx="22">
                  <c:v>48.6</c:v>
                </c:pt>
                <c:pt idx="23">
                  <c:v>48.561560586007992</c:v>
                </c:pt>
                <c:pt idx="24">
                  <c:v>48.464780000000005</c:v>
                </c:pt>
                <c:pt idx="25">
                  <c:v>49.8</c:v>
                </c:pt>
                <c:pt idx="26">
                  <c:v>49.200000000000173</c:v>
                </c:pt>
                <c:pt idx="27">
                  <c:v>50.300968197374033</c:v>
                </c:pt>
                <c:pt idx="28">
                  <c:v>50.482541367843261</c:v>
                </c:pt>
                <c:pt idx="29">
                  <c:v>52.431746368689772</c:v>
                </c:pt>
                <c:pt idx="30">
                  <c:v>51.821776391954998</c:v>
                </c:pt>
                <c:pt idx="31">
                  <c:v>51.090554669001001</c:v>
                </c:pt>
                <c:pt idx="32">
                  <c:v>51.967034069412001</c:v>
                </c:pt>
                <c:pt idx="33">
                  <c:v>55.377051995820871</c:v>
                </c:pt>
                <c:pt idx="34">
                  <c:v>54.84634289770797</c:v>
                </c:pt>
                <c:pt idx="35">
                  <c:v>52.992630615973844</c:v>
                </c:pt>
                <c:pt idx="36" formatCode="0.0">
                  <c:v>54.165543024544945</c:v>
                </c:pt>
              </c:numCache>
            </c:numRef>
          </c:val>
          <c:smooth val="0"/>
          <c:extLst>
            <c:ext xmlns:c16="http://schemas.microsoft.com/office/drawing/2014/chart" uri="{C3380CC4-5D6E-409C-BE32-E72D297353CC}">
              <c16:uniqueId val="{00000007-42CD-4499-8F2A-2224FE3766F4}"/>
            </c:ext>
          </c:extLst>
        </c:ser>
        <c:ser>
          <c:idx val="2"/>
          <c:order val="2"/>
          <c:tx>
            <c:strRef>
              <c:f>'Bijlage 4 - WGHgr. 1989-2025'!$W$8</c:f>
              <c:strCache>
                <c:ptCount val="1"/>
                <c:pt idx="0">
                  <c:v>Totaal</c:v>
                </c:pt>
              </c:strCache>
            </c:strRef>
          </c:tx>
          <c:spPr>
            <a:ln w="28575" cap="rnd">
              <a:solidFill>
                <a:schemeClr val="accent3"/>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2CD-4499-8F2A-2224FE3766F4}"/>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1FA-43B4-98E2-1726DCD12B87}"/>
                </c:ext>
              </c:extLst>
            </c:dLbl>
            <c:dLbl>
              <c:idx val="2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1FA-43B4-98E2-1726DCD12B87}"/>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64F-4BE1-844C-6182263AEAD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4F-4BE1-844C-6182263AEAD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4 - WGHgr. 1989-2025'!$X$3:$BH$3</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1989-2025'!$X$8:$BH$8</c:f>
              <c:numCache>
                <c:formatCode>0.0\ </c:formatCode>
                <c:ptCount val="37"/>
                <c:pt idx="0">
                  <c:v>48.934109381612998</c:v>
                </c:pt>
                <c:pt idx="1">
                  <c:v>51.204004243074998</c:v>
                </c:pt>
                <c:pt idx="2">
                  <c:v>53.926534848761001</c:v>
                </c:pt>
                <c:pt idx="3">
                  <c:v>53.077679217145999</c:v>
                </c:pt>
                <c:pt idx="4">
                  <c:v>53.6</c:v>
                </c:pt>
                <c:pt idx="5">
                  <c:v>51.9</c:v>
                </c:pt>
                <c:pt idx="6">
                  <c:v>51</c:v>
                </c:pt>
                <c:pt idx="7">
                  <c:v>52.230892547638675</c:v>
                </c:pt>
                <c:pt idx="8">
                  <c:v>53.03872355326056</c:v>
                </c:pt>
                <c:pt idx="9">
                  <c:v>53.655837564487015</c:v>
                </c:pt>
                <c:pt idx="10">
                  <c:v>53.42719302257963</c:v>
                </c:pt>
                <c:pt idx="11">
                  <c:v>54.5144815833292</c:v>
                </c:pt>
                <c:pt idx="12">
                  <c:v>53.924290687856534</c:v>
                </c:pt>
                <c:pt idx="13">
                  <c:v>54.505098815406505</c:v>
                </c:pt>
                <c:pt idx="14">
                  <c:v>53.193513319724026</c:v>
                </c:pt>
                <c:pt idx="15">
                  <c:v>54.070503464370901</c:v>
                </c:pt>
                <c:pt idx="16">
                  <c:v>54.8</c:v>
                </c:pt>
                <c:pt idx="17">
                  <c:v>53.4</c:v>
                </c:pt>
                <c:pt idx="18">
                  <c:v>54.8</c:v>
                </c:pt>
                <c:pt idx="19">
                  <c:v>55.6</c:v>
                </c:pt>
                <c:pt idx="20">
                  <c:v>55.087572574646856</c:v>
                </c:pt>
                <c:pt idx="21">
                  <c:v>54.8</c:v>
                </c:pt>
                <c:pt idx="22">
                  <c:v>53.8</c:v>
                </c:pt>
                <c:pt idx="23">
                  <c:v>53.956173561598852</c:v>
                </c:pt>
                <c:pt idx="24">
                  <c:v>52.549210000000002</c:v>
                </c:pt>
                <c:pt idx="25">
                  <c:v>54.3</c:v>
                </c:pt>
                <c:pt idx="26">
                  <c:v>54.200000000000195</c:v>
                </c:pt>
                <c:pt idx="27">
                  <c:v>55.271011142881108</c:v>
                </c:pt>
                <c:pt idx="28">
                  <c:v>56.17347708082027</c:v>
                </c:pt>
                <c:pt idx="29">
                  <c:v>56.794274335127916</c:v>
                </c:pt>
                <c:pt idx="30">
                  <c:v>56.911639199710997</c:v>
                </c:pt>
                <c:pt idx="31">
                  <c:v>56.549632678781002</c:v>
                </c:pt>
                <c:pt idx="32">
                  <c:v>57.315781864896998</c:v>
                </c:pt>
                <c:pt idx="33">
                  <c:v>59.908175532436125</c:v>
                </c:pt>
                <c:pt idx="34">
                  <c:v>60.999164169559549</c:v>
                </c:pt>
                <c:pt idx="35">
                  <c:v>58.900061041182859</c:v>
                </c:pt>
                <c:pt idx="36" formatCode="0.0">
                  <c:v>58.577318559954939</c:v>
                </c:pt>
              </c:numCache>
            </c:numRef>
          </c:val>
          <c:smooth val="0"/>
          <c:extLst>
            <c:ext xmlns:c16="http://schemas.microsoft.com/office/drawing/2014/chart" uri="{C3380CC4-5D6E-409C-BE32-E72D297353CC}">
              <c16:uniqueId val="{0000000B-42CD-4499-8F2A-2224FE3766F4}"/>
            </c:ext>
          </c:extLst>
        </c:ser>
        <c:dLbls>
          <c:showLegendKey val="0"/>
          <c:showVal val="0"/>
          <c:showCatName val="0"/>
          <c:showSerName val="0"/>
          <c:showPercent val="0"/>
          <c:showBubbleSize val="0"/>
        </c:dLbls>
        <c:smooth val="0"/>
        <c:axId val="453539696"/>
        <c:axId val="453555768"/>
      </c:lineChart>
      <c:catAx>
        <c:axId val="453539696"/>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55768"/>
        <c:crosses val="autoZero"/>
        <c:auto val="1"/>
        <c:lblAlgn val="ctr"/>
        <c:lblOffset val="100"/>
        <c:noMultiLvlLbl val="0"/>
      </c:catAx>
      <c:valAx>
        <c:axId val="453555768"/>
        <c:scaling>
          <c:orientation val="minMax"/>
          <c:min val="3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39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fr-BE" sz="1000" b="0" i="0" u="none" strike="noStrike" kern="1200" spc="0" baseline="0">
                <a:solidFill>
                  <a:srgbClr val="4A4A49">
                    <a:lumMod val="65000"/>
                    <a:lumOff val="35000"/>
                  </a:srgbClr>
                </a:solidFill>
              </a:rPr>
              <a:t>Grafiek 5 : Evolutie van de werkgelegenheidsgraad (20-64 jaar) in het Brussels Hoofdstedelijk Gewest</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7798609544915239E-2"/>
          <c:y val="0.12504353994324069"/>
          <c:w val="0.92725743030564511"/>
          <c:h val="0.69495323680125975"/>
        </c:manualLayout>
      </c:layout>
      <c:lineChart>
        <c:grouping val="standard"/>
        <c:varyColors val="0"/>
        <c:ser>
          <c:idx val="0"/>
          <c:order val="0"/>
          <c:tx>
            <c:strRef>
              <c:f>'Bijlage 4 - WGHgr. 1989-2025'!$W$32</c:f>
              <c:strCache>
                <c:ptCount val="1"/>
                <c:pt idx="0">
                  <c:v>Mannen</c:v>
                </c:pt>
              </c:strCache>
            </c:strRef>
          </c:tx>
          <c:spPr>
            <a:ln w="28575" cap="rnd">
              <a:solidFill>
                <a:schemeClr val="accent1"/>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5D-4600-8E5B-3C07878F33D5}"/>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07-4376-82CB-214D28291985}"/>
                </c:ext>
              </c:extLst>
            </c:dLbl>
            <c:dLbl>
              <c:idx val="2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07-4376-82CB-214D28291985}"/>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DC-4C6D-A2A5-421FF211BCB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DC-4C6D-A2A5-421FF211BCB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4 - WGHgr. 1989-2025'!$X$29:$BH$29</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1989-2025'!$X$32:$BH$32</c:f>
              <c:numCache>
                <c:formatCode>0.0\ </c:formatCode>
                <c:ptCount val="37"/>
                <c:pt idx="0">
                  <c:v>63.975784835598006</c:v>
                </c:pt>
                <c:pt idx="1">
                  <c:v>66.613562431334998</c:v>
                </c:pt>
                <c:pt idx="2">
                  <c:v>69.479911575591998</c:v>
                </c:pt>
                <c:pt idx="3">
                  <c:v>66.933096624405991</c:v>
                </c:pt>
                <c:pt idx="4">
                  <c:v>65.891967144746999</c:v>
                </c:pt>
                <c:pt idx="5">
                  <c:v>64.797595964923005</c:v>
                </c:pt>
                <c:pt idx="6">
                  <c:v>63.401011909550995</c:v>
                </c:pt>
                <c:pt idx="7">
                  <c:v>64.133842103730998</c:v>
                </c:pt>
                <c:pt idx="8">
                  <c:v>65.247560472725993</c:v>
                </c:pt>
                <c:pt idx="9">
                  <c:v>64.855098697526998</c:v>
                </c:pt>
                <c:pt idx="10">
                  <c:v>65.46002331258201</c:v>
                </c:pt>
                <c:pt idx="11">
                  <c:v>66.440502148739327</c:v>
                </c:pt>
                <c:pt idx="12">
                  <c:v>66.147050182571107</c:v>
                </c:pt>
                <c:pt idx="13">
                  <c:v>65.828794334506796</c:v>
                </c:pt>
                <c:pt idx="14">
                  <c:v>64.023983116530175</c:v>
                </c:pt>
                <c:pt idx="15">
                  <c:v>65.392210733136864</c:v>
                </c:pt>
                <c:pt idx="16">
                  <c:v>67.218714112254389</c:v>
                </c:pt>
                <c:pt idx="17">
                  <c:v>65.713619312328717</c:v>
                </c:pt>
                <c:pt idx="18">
                  <c:v>66.661568706169476</c:v>
                </c:pt>
                <c:pt idx="19">
                  <c:v>68.225286627569076</c:v>
                </c:pt>
                <c:pt idx="20">
                  <c:v>66.004447110287117</c:v>
                </c:pt>
                <c:pt idx="21">
                  <c:v>66.093476645639498</c:v>
                </c:pt>
                <c:pt idx="22">
                  <c:v>64.081483775905141</c:v>
                </c:pt>
                <c:pt idx="23">
                  <c:v>64.313868343090022</c:v>
                </c:pt>
                <c:pt idx="24">
                  <c:v>61.325309005131558</c:v>
                </c:pt>
                <c:pt idx="25">
                  <c:v>63.790761438026998</c:v>
                </c:pt>
                <c:pt idx="26">
                  <c:v>64.294522531966834</c:v>
                </c:pt>
                <c:pt idx="27">
                  <c:v>65.32225937353185</c:v>
                </c:pt>
                <c:pt idx="28">
                  <c:v>67.040878550984189</c:v>
                </c:pt>
                <c:pt idx="29">
                  <c:v>66.347315140247787</c:v>
                </c:pt>
                <c:pt idx="30">
                  <c:v>67.390866272055803</c:v>
                </c:pt>
                <c:pt idx="31">
                  <c:v>67.306822354800772</c:v>
                </c:pt>
                <c:pt idx="32">
                  <c:v>68.160228746922243</c:v>
                </c:pt>
                <c:pt idx="33">
                  <c:v>70.262016510916482</c:v>
                </c:pt>
                <c:pt idx="34">
                  <c:v>73.441674144837734</c:v>
                </c:pt>
                <c:pt idx="35">
                  <c:v>70.594809167609327</c:v>
                </c:pt>
                <c:pt idx="36" formatCode="0.0">
                  <c:v>68.956881421342715</c:v>
                </c:pt>
              </c:numCache>
            </c:numRef>
          </c:val>
          <c:smooth val="0"/>
          <c:extLst>
            <c:ext xmlns:c16="http://schemas.microsoft.com/office/drawing/2014/chart" uri="{C3380CC4-5D6E-409C-BE32-E72D297353CC}">
              <c16:uniqueId val="{00000002-915D-4600-8E5B-3C07878F33D5}"/>
            </c:ext>
          </c:extLst>
        </c:ser>
        <c:ser>
          <c:idx val="1"/>
          <c:order val="1"/>
          <c:tx>
            <c:strRef>
              <c:f>'Bijlage 4 - WGHgr. 1989-2025'!$W$33</c:f>
              <c:strCache>
                <c:ptCount val="1"/>
                <c:pt idx="0">
                  <c:v>Vrouwen</c:v>
                </c:pt>
              </c:strCache>
            </c:strRef>
          </c:tx>
          <c:spPr>
            <a:ln w="28575" cap="rnd">
              <a:solidFill>
                <a:schemeClr val="accent2"/>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15D-4600-8E5B-3C07878F33D5}"/>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07-4376-82CB-214D28291985}"/>
                </c:ext>
              </c:extLst>
            </c:dLbl>
            <c:dLbl>
              <c:idx val="2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15:layout>
                    <c:manualLayout>
                      <c:w val="3.6405212735705669E-2"/>
                      <c:h val="7.6973998494658788E-2"/>
                    </c:manualLayout>
                  </c15:layout>
                </c:ext>
                <c:ext xmlns:c16="http://schemas.microsoft.com/office/drawing/2014/chart" uri="{C3380CC4-5D6E-409C-BE32-E72D297353CC}">
                  <c16:uniqueId val="{00000004-E707-4376-82CB-214D28291985}"/>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DC-4C6D-A2A5-421FF211BCB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DC-4C6D-A2A5-421FF211BCB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4 - WGHgr. 1989-2025'!$X$29:$BH$29</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1989-2025'!$X$33:$BH$33</c:f>
              <c:numCache>
                <c:formatCode>0.0\ </c:formatCode>
                <c:ptCount val="37"/>
                <c:pt idx="0">
                  <c:v>43.053469869061999</c:v>
                </c:pt>
                <c:pt idx="1">
                  <c:v>45.311096230525997</c:v>
                </c:pt>
                <c:pt idx="2">
                  <c:v>48.770516607475997</c:v>
                </c:pt>
                <c:pt idx="3">
                  <c:v>48.669870876921003</c:v>
                </c:pt>
                <c:pt idx="4">
                  <c:v>50.651770383614</c:v>
                </c:pt>
                <c:pt idx="5">
                  <c:v>47.981236271195996</c:v>
                </c:pt>
                <c:pt idx="6">
                  <c:v>47.833848686210004</c:v>
                </c:pt>
                <c:pt idx="7">
                  <c:v>48.952216303988997</c:v>
                </c:pt>
                <c:pt idx="8">
                  <c:v>49.870061254593004</c:v>
                </c:pt>
                <c:pt idx="9">
                  <c:v>51.376270257525</c:v>
                </c:pt>
                <c:pt idx="10">
                  <c:v>52.120400896410004</c:v>
                </c:pt>
                <c:pt idx="11">
                  <c:v>53.196675595094646</c:v>
                </c:pt>
                <c:pt idx="12">
                  <c:v>50.492105802747588</c:v>
                </c:pt>
                <c:pt idx="13">
                  <c:v>52.07316622611534</c:v>
                </c:pt>
                <c:pt idx="14">
                  <c:v>51.175627287501811</c:v>
                </c:pt>
                <c:pt idx="15">
                  <c:v>51.844366006328016</c:v>
                </c:pt>
                <c:pt idx="16">
                  <c:v>51.854613473547531</c:v>
                </c:pt>
                <c:pt idx="17">
                  <c:v>50.251485330286172</c:v>
                </c:pt>
                <c:pt idx="18">
                  <c:v>52.25984735776732</c:v>
                </c:pt>
                <c:pt idx="19">
                  <c:v>52.336716257841609</c:v>
                </c:pt>
                <c:pt idx="20">
                  <c:v>53.206320531029192</c:v>
                </c:pt>
                <c:pt idx="21">
                  <c:v>52.509052684153524</c:v>
                </c:pt>
                <c:pt idx="22">
                  <c:v>52.461002143957955</c:v>
                </c:pt>
                <c:pt idx="23">
                  <c:v>52.265064019984543</c:v>
                </c:pt>
                <c:pt idx="24">
                  <c:v>52.384568903868868</c:v>
                </c:pt>
                <c:pt idx="25">
                  <c:v>53.733428681445631</c:v>
                </c:pt>
                <c:pt idx="26">
                  <c:v>53.209447478544583</c:v>
                </c:pt>
                <c:pt idx="27">
                  <c:v>54.256728868420481</c:v>
                </c:pt>
                <c:pt idx="28">
                  <c:v>54.555081869280684</c:v>
                </c:pt>
                <c:pt idx="29">
                  <c:v>56.562671074950721</c:v>
                </c:pt>
                <c:pt idx="30">
                  <c:v>55.993613231416049</c:v>
                </c:pt>
                <c:pt idx="31">
                  <c:v>55.307267014040804</c:v>
                </c:pt>
                <c:pt idx="32">
                  <c:v>56.230328304250278</c:v>
                </c:pt>
                <c:pt idx="33">
                  <c:v>60.118071243075462</c:v>
                </c:pt>
                <c:pt idx="34">
                  <c:v>59.725627449526655</c:v>
                </c:pt>
                <c:pt idx="35">
                  <c:v>57.63393733572029</c:v>
                </c:pt>
                <c:pt idx="36" formatCode="0.0">
                  <c:v>58.861203498554048</c:v>
                </c:pt>
              </c:numCache>
            </c:numRef>
          </c:val>
          <c:smooth val="0"/>
          <c:extLst>
            <c:ext xmlns:c16="http://schemas.microsoft.com/office/drawing/2014/chart" uri="{C3380CC4-5D6E-409C-BE32-E72D297353CC}">
              <c16:uniqueId val="{0000000A-915D-4600-8E5B-3C07878F33D5}"/>
            </c:ext>
          </c:extLst>
        </c:ser>
        <c:ser>
          <c:idx val="2"/>
          <c:order val="2"/>
          <c:tx>
            <c:strRef>
              <c:f>'Bijlage 4 - WGHgr. 1989-2025'!$W$34</c:f>
              <c:strCache>
                <c:ptCount val="1"/>
                <c:pt idx="0">
                  <c:v>Totaal</c:v>
                </c:pt>
              </c:strCache>
            </c:strRef>
          </c:tx>
          <c:spPr>
            <a:ln w="28575" cap="rnd">
              <a:solidFill>
                <a:schemeClr val="accent3"/>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15D-4600-8E5B-3C07878F33D5}"/>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707-4376-82CB-214D28291985}"/>
                </c:ext>
              </c:extLst>
            </c:dLbl>
            <c:dLbl>
              <c:idx val="2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707-4376-82CB-214D28291985}"/>
                </c:ext>
              </c:extLst>
            </c:dLbl>
            <c:dLbl>
              <c:idx val="3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DC-4C6D-A2A5-421FF211BCB6}"/>
                </c:ext>
              </c:extLst>
            </c:dLbl>
            <c:dLbl>
              <c:idx val="3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DC-4C6D-A2A5-421FF211BCB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4 - WGHgr. 1989-2025'!$X$29:$BH$29</c:f>
              <c:numCache>
                <c:formatCode>0\ </c:formatCode>
                <c:ptCount val="37"/>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'Bijlage 4 - WGHgr. 1989-2025'!$X$34:$BH$34</c:f>
              <c:numCache>
                <c:formatCode>0.0\ </c:formatCode>
                <c:ptCount val="37"/>
                <c:pt idx="0">
                  <c:v>53.263838170527997</c:v>
                </c:pt>
                <c:pt idx="1">
                  <c:v>55.724890387621997</c:v>
                </c:pt>
                <c:pt idx="2">
                  <c:v>58.908579397011998</c:v>
                </c:pt>
                <c:pt idx="3">
                  <c:v>57.621261992739001</c:v>
                </c:pt>
                <c:pt idx="4">
                  <c:v>58.144532739205005</c:v>
                </c:pt>
                <c:pt idx="5">
                  <c:v>56.263680895830007</c:v>
                </c:pt>
                <c:pt idx="6">
                  <c:v>55.531737590888</c:v>
                </c:pt>
                <c:pt idx="7">
                  <c:v>56.444140817562008</c:v>
                </c:pt>
                <c:pt idx="8">
                  <c:v>57.457734923537998</c:v>
                </c:pt>
                <c:pt idx="9">
                  <c:v>58.030326107339</c:v>
                </c:pt>
                <c:pt idx="10">
                  <c:v>58.708904964283008</c:v>
                </c:pt>
                <c:pt idx="11">
                  <c:v>59.737575799818778</c:v>
                </c:pt>
                <c:pt idx="12">
                  <c:v>58.228874261930109</c:v>
                </c:pt>
                <c:pt idx="13">
                  <c:v>58.880949472741342</c:v>
                </c:pt>
                <c:pt idx="14">
                  <c:v>57.549665016020967</c:v>
                </c:pt>
                <c:pt idx="15">
                  <c:v>58.551427601056481</c:v>
                </c:pt>
                <c:pt idx="16">
                  <c:v>59.446280817051225</c:v>
                </c:pt>
                <c:pt idx="17">
                  <c:v>57.893076877510538</c:v>
                </c:pt>
                <c:pt idx="18">
                  <c:v>59.38389521963213</c:v>
                </c:pt>
                <c:pt idx="19">
                  <c:v>60.20222285130528</c:v>
                </c:pt>
                <c:pt idx="20">
                  <c:v>59.543363378768987</c:v>
                </c:pt>
                <c:pt idx="21">
                  <c:v>59.235989973467809</c:v>
                </c:pt>
                <c:pt idx="22">
                  <c:v>58.219126992096172</c:v>
                </c:pt>
                <c:pt idx="23">
                  <c:v>58.240914435415462</c:v>
                </c:pt>
                <c:pt idx="24">
                  <c:v>56.820444924870571</c:v>
                </c:pt>
                <c:pt idx="25">
                  <c:v>58.726850473411538</c:v>
                </c:pt>
                <c:pt idx="26">
                  <c:v>58.720761968510097</c:v>
                </c:pt>
                <c:pt idx="27">
                  <c:v>59.757101828496353</c:v>
                </c:pt>
                <c:pt idx="28">
                  <c:v>60.762039752896257</c:v>
                </c:pt>
                <c:pt idx="29">
                  <c:v>61.439361966907988</c:v>
                </c:pt>
                <c:pt idx="30">
                  <c:v>61.679125132861266</c:v>
                </c:pt>
                <c:pt idx="31">
                  <c:v>61.296385087706483</c:v>
                </c:pt>
                <c:pt idx="32">
                  <c:v>62.189760749097353</c:v>
                </c:pt>
                <c:pt idx="33">
                  <c:v>65.170974181006926</c:v>
                </c:pt>
                <c:pt idx="34">
                  <c:v>66.544231557917115</c:v>
                </c:pt>
                <c:pt idx="35">
                  <c:v>64.070932291551969</c:v>
                </c:pt>
                <c:pt idx="36" formatCode="0.0">
                  <c:v>63.866899747326315</c:v>
                </c:pt>
              </c:numCache>
            </c:numRef>
          </c:val>
          <c:smooth val="0"/>
          <c:extLst>
            <c:ext xmlns:c16="http://schemas.microsoft.com/office/drawing/2014/chart" uri="{C3380CC4-5D6E-409C-BE32-E72D297353CC}">
              <c16:uniqueId val="{0000000B-915D-4600-8E5B-3C07878F33D5}"/>
            </c:ext>
          </c:extLst>
        </c:ser>
        <c:dLbls>
          <c:showLegendKey val="0"/>
          <c:showVal val="0"/>
          <c:showCatName val="0"/>
          <c:showSerName val="0"/>
          <c:showPercent val="0"/>
          <c:showBubbleSize val="0"/>
        </c:dLbls>
        <c:smooth val="0"/>
        <c:axId val="453539696"/>
        <c:axId val="453555768"/>
      </c:lineChart>
      <c:catAx>
        <c:axId val="453539696"/>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55768"/>
        <c:crosses val="autoZero"/>
        <c:auto val="1"/>
        <c:lblAlgn val="ctr"/>
        <c:lblOffset val="100"/>
        <c:noMultiLvlLbl val="0"/>
      </c:catAx>
      <c:valAx>
        <c:axId val="453555768"/>
        <c:scaling>
          <c:orientation val="minMax"/>
          <c:max val="75"/>
          <c:min val="3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3539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orientation="portrait"/>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fr-BE" sz="1000" b="1" i="0" u="none" strike="noStrike" kern="1200" spc="0" baseline="0">
                <a:solidFill>
                  <a:srgbClr val="4A4A49">
                    <a:lumMod val="65000"/>
                    <a:lumOff val="35000"/>
                  </a:srgbClr>
                </a:solidFill>
              </a:rPr>
              <a:t>Grafiek 6: Werkgelegenheidsgraad (20-64 jaar) volgens herkomst in het Brussels Hoofdstedelijk Gewest</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2618976235185031E-2"/>
          <c:y val="0.13568159203980101"/>
          <c:w val="0.91638665407305053"/>
          <c:h val="0.66900144944568496"/>
        </c:manualLayout>
      </c:layout>
      <c:lineChart>
        <c:grouping val="standard"/>
        <c:varyColors val="0"/>
        <c:ser>
          <c:idx val="0"/>
          <c:order val="0"/>
          <c:tx>
            <c:strRef>
              <c:f>'Bijlage 5 - Herkomst 1'!$M$5</c:f>
              <c:strCache>
                <c:ptCount val="1"/>
                <c:pt idx="0">
                  <c:v>Belg</c:v>
                </c:pt>
              </c:strCache>
            </c:strRef>
          </c:tx>
          <c:spPr>
            <a:ln w="28575" cap="rnd">
              <a:solidFill>
                <a:schemeClr val="accent1"/>
              </a:solidFill>
              <a:round/>
            </a:ln>
            <a:effectLst/>
          </c:spPr>
          <c:marker>
            <c:symbol val="none"/>
          </c:marker>
          <c:dLbls>
            <c:dLbl>
              <c:idx val="0"/>
              <c:layout>
                <c:manualLayout>
                  <c:x val="-2.5019833685837815E-2"/>
                  <c:y val="2.75348515567290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2E-4CD7-9161-891DA00FCE3C}"/>
                </c:ext>
              </c:extLst>
            </c:dLbl>
            <c:dLbl>
              <c:idx val="5"/>
              <c:layout>
                <c:manualLayout>
                  <c:x val="-2.6458165221256727E-2"/>
                  <c:y val="3.5518883492856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C3-4A6D-9CCB-88B0FD69411A}"/>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62E-4CD7-9161-891DA00FCE3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1'!$P$2:$Z$2</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1'!$P$5:$Z$5</c:f>
              <c:numCache>
                <c:formatCode>0.0\ </c:formatCode>
                <c:ptCount val="11"/>
                <c:pt idx="0">
                  <c:v>69.209077328993075</c:v>
                </c:pt>
                <c:pt idx="1">
                  <c:v>70.705946679141235</c:v>
                </c:pt>
                <c:pt idx="2">
                  <c:v>70.471725302736786</c:v>
                </c:pt>
                <c:pt idx="3">
                  <c:v>72.707942729409339</c:v>
                </c:pt>
                <c:pt idx="4">
                  <c:v>73.097108496190359</c:v>
                </c:pt>
                <c:pt idx="5">
                  <c:v>71.393033255900178</c:v>
                </c:pt>
                <c:pt idx="6">
                  <c:v>72.108445268597222</c:v>
                </c:pt>
                <c:pt idx="7">
                  <c:v>74.209051875733095</c:v>
                </c:pt>
                <c:pt idx="8">
                  <c:v>76.579769082587319</c:v>
                </c:pt>
                <c:pt idx="9">
                  <c:v>77.217930013449845</c:v>
                </c:pt>
                <c:pt idx="10">
                  <c:v>79.06329564309867</c:v>
                </c:pt>
              </c:numCache>
            </c:numRef>
          </c:val>
          <c:smooth val="0"/>
          <c:extLst>
            <c:ext xmlns:c16="http://schemas.microsoft.com/office/drawing/2014/chart" uri="{C3380CC4-5D6E-409C-BE32-E72D297353CC}">
              <c16:uniqueId val="{00000000-4823-49B7-8455-49326D493334}"/>
            </c:ext>
          </c:extLst>
        </c:ser>
        <c:ser>
          <c:idx val="1"/>
          <c:order val="1"/>
          <c:tx>
            <c:strRef>
              <c:f>'Bijlage 5 - Herkomst 1'!$M$6</c:f>
              <c:strCache>
                <c:ptCount val="1"/>
                <c:pt idx="0">
                  <c:v>EU</c:v>
                </c:pt>
              </c:strCache>
            </c:strRef>
          </c:tx>
          <c:spPr>
            <a:ln w="28575" cap="rnd">
              <a:solidFill>
                <a:schemeClr val="accent2"/>
              </a:solidFill>
              <a:round/>
            </a:ln>
            <a:effectLst/>
          </c:spPr>
          <c:marker>
            <c:symbol val="none"/>
          </c:marker>
          <c:dLbls>
            <c:dLbl>
              <c:idx val="0"/>
              <c:layout>
                <c:manualLayout>
                  <c:x val="-2.5019833685837815E-2"/>
                  <c:y val="-3.23453879642290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2E-4CD7-9161-891DA00FCE3C}"/>
                </c:ext>
              </c:extLst>
            </c:dLbl>
            <c:dLbl>
              <c:idx val="5"/>
              <c:layout>
                <c:manualLayout>
                  <c:x val="-2.6458165221256727E-2"/>
                  <c:y val="-4.4321435868420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C3-4A6D-9CCB-88B0FD69411A}"/>
                </c:ext>
              </c:extLst>
            </c:dLbl>
            <c:dLbl>
              <c:idx val="10"/>
              <c:layout>
                <c:manualLayout>
                  <c:x val="-2.2143170614999985E-2"/>
                  <c:y val="-2.43613560281012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2E-4CD7-9161-891DA00FCE3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1'!$P$2:$Z$2</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1'!$P$6:$Z$6</c:f>
              <c:numCache>
                <c:formatCode>0.0\ </c:formatCode>
                <c:ptCount val="11"/>
                <c:pt idx="0">
                  <c:v>70.011113766154949</c:v>
                </c:pt>
                <c:pt idx="1">
                  <c:v>69.837789993300575</c:v>
                </c:pt>
                <c:pt idx="2">
                  <c:v>70.776332602416119</c:v>
                </c:pt>
                <c:pt idx="3">
                  <c:v>71.686689812604243</c:v>
                </c:pt>
                <c:pt idx="4">
                  <c:v>71.926732632993662</c:v>
                </c:pt>
                <c:pt idx="5">
                  <c:v>72.249725917113068</c:v>
                </c:pt>
                <c:pt idx="6">
                  <c:v>74.69285409689077</c:v>
                </c:pt>
                <c:pt idx="7">
                  <c:v>76.752893904382674</c:v>
                </c:pt>
                <c:pt idx="8">
                  <c:v>74.489469758517131</c:v>
                </c:pt>
                <c:pt idx="9">
                  <c:v>71.093589013548325</c:v>
                </c:pt>
                <c:pt idx="10">
                  <c:v>72.651442928489089</c:v>
                </c:pt>
              </c:numCache>
            </c:numRef>
          </c:val>
          <c:smooth val="0"/>
          <c:extLst>
            <c:ext xmlns:c16="http://schemas.microsoft.com/office/drawing/2014/chart" uri="{C3380CC4-5D6E-409C-BE32-E72D297353CC}">
              <c16:uniqueId val="{00000001-4823-49B7-8455-49326D493334}"/>
            </c:ext>
          </c:extLst>
        </c:ser>
        <c:ser>
          <c:idx val="2"/>
          <c:order val="2"/>
          <c:tx>
            <c:strRef>
              <c:f>'Bijlage 5 - Herkomst 1'!$M$7</c:f>
              <c:strCache>
                <c:ptCount val="1"/>
                <c:pt idx="0">
                  <c:v>Niet-EU</c:v>
                </c:pt>
              </c:strCache>
            </c:strRef>
          </c:tx>
          <c:spPr>
            <a:ln w="28575" cap="rnd">
              <a:solidFill>
                <a:schemeClr val="accent3"/>
              </a:solidFill>
              <a:round/>
            </a:ln>
            <a:effectLst/>
          </c:spPr>
          <c:marker>
            <c:symbol val="none"/>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823-49B7-8455-49326D493334}"/>
                </c:ext>
              </c:extLst>
            </c:dLbl>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C3-4A6D-9CCB-88B0FD69411A}"/>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823-49B7-8455-49326D49333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1'!$P$2:$Z$2</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1'!$P$7:$Z$7</c:f>
              <c:numCache>
                <c:formatCode>0.0\ </c:formatCode>
                <c:ptCount val="11"/>
                <c:pt idx="0">
                  <c:v>46.168799998361933</c:v>
                </c:pt>
                <c:pt idx="1">
                  <c:v>46.943189209555555</c:v>
                </c:pt>
                <c:pt idx="2">
                  <c:v>48.383801254910267</c:v>
                </c:pt>
                <c:pt idx="3">
                  <c:v>47.469166386401781</c:v>
                </c:pt>
                <c:pt idx="4">
                  <c:v>48.447347355834154</c:v>
                </c:pt>
                <c:pt idx="5">
                  <c:v>48.264701145778766</c:v>
                </c:pt>
                <c:pt idx="6">
                  <c:v>47.734189194730362</c:v>
                </c:pt>
                <c:pt idx="7">
                  <c:v>51.495323432026829</c:v>
                </c:pt>
                <c:pt idx="8">
                  <c:v>55.373879573938481</c:v>
                </c:pt>
                <c:pt idx="9">
                  <c:v>53.244112473719504</c:v>
                </c:pt>
                <c:pt idx="10">
                  <c:v>51.676651700088293</c:v>
                </c:pt>
              </c:numCache>
            </c:numRef>
          </c:val>
          <c:smooth val="0"/>
          <c:extLst>
            <c:ext xmlns:c16="http://schemas.microsoft.com/office/drawing/2014/chart" uri="{C3380CC4-5D6E-409C-BE32-E72D297353CC}">
              <c16:uniqueId val="{00000002-4823-49B7-8455-49326D493334}"/>
            </c:ext>
          </c:extLst>
        </c:ser>
        <c:dLbls>
          <c:showLegendKey val="0"/>
          <c:showVal val="0"/>
          <c:showCatName val="0"/>
          <c:showSerName val="0"/>
          <c:showPercent val="0"/>
          <c:showBubbleSize val="0"/>
        </c:dLbls>
        <c:smooth val="0"/>
        <c:axId val="283264128"/>
        <c:axId val="283265792"/>
      </c:lineChart>
      <c:catAx>
        <c:axId val="283264128"/>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83265792"/>
        <c:crosses val="autoZero"/>
        <c:auto val="1"/>
        <c:lblAlgn val="ctr"/>
        <c:lblOffset val="100"/>
        <c:noMultiLvlLbl val="0"/>
      </c:catAx>
      <c:valAx>
        <c:axId val="283265792"/>
        <c:scaling>
          <c:orientation val="minMax"/>
          <c:min val="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83264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fr-BE" sz="1000" b="1" i="0" u="none" strike="noStrike" kern="1200" spc="0" baseline="0">
                <a:solidFill>
                  <a:srgbClr val="4A4A49">
                    <a:lumMod val="65000"/>
                    <a:lumOff val="35000"/>
                  </a:srgbClr>
                </a:solidFill>
              </a:rPr>
              <a:t>Grafiek 7: Werkloosheidsgraad (ILO) volgens herkomst in het Brussels Hoodstedelijk Gewest</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5 - Herkomst 1'!$M$34</c:f>
              <c:strCache>
                <c:ptCount val="1"/>
                <c:pt idx="0">
                  <c:v>Belg</c:v>
                </c:pt>
              </c:strCache>
            </c:strRef>
          </c:tx>
          <c:spPr>
            <a:ln w="28575" cap="rnd">
              <a:solidFill>
                <a:schemeClr val="accent1"/>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18-0731-40E9-B69E-4A7AB34F6D07}"/>
                </c:ext>
              </c:extLst>
            </c:dLbl>
            <c:dLbl>
              <c:idx val="2"/>
              <c:delete val="1"/>
              <c:extLst>
                <c:ext xmlns:c15="http://schemas.microsoft.com/office/drawing/2012/chart" uri="{CE6537A1-D6FC-4f65-9D91-7224C49458BB}"/>
                <c:ext xmlns:c16="http://schemas.microsoft.com/office/drawing/2014/chart" uri="{C3380CC4-5D6E-409C-BE32-E72D297353CC}">
                  <c16:uniqueId val="{00000017-0731-40E9-B69E-4A7AB34F6D07}"/>
                </c:ext>
              </c:extLst>
            </c:dLbl>
            <c:dLbl>
              <c:idx val="3"/>
              <c:delete val="1"/>
              <c:extLst>
                <c:ext xmlns:c15="http://schemas.microsoft.com/office/drawing/2012/chart" uri="{CE6537A1-D6FC-4f65-9D91-7224C49458BB}"/>
                <c:ext xmlns:c16="http://schemas.microsoft.com/office/drawing/2014/chart" uri="{C3380CC4-5D6E-409C-BE32-E72D297353CC}">
                  <c16:uniqueId val="{00000016-0731-40E9-B69E-4A7AB34F6D07}"/>
                </c:ext>
              </c:extLst>
            </c:dLbl>
            <c:dLbl>
              <c:idx val="4"/>
              <c:delete val="1"/>
              <c:extLst>
                <c:ext xmlns:c15="http://schemas.microsoft.com/office/drawing/2012/chart" uri="{CE6537A1-D6FC-4f65-9D91-7224C49458BB}"/>
                <c:ext xmlns:c16="http://schemas.microsoft.com/office/drawing/2014/chart" uri="{C3380CC4-5D6E-409C-BE32-E72D297353CC}">
                  <c16:uniqueId val="{00000015-0731-40E9-B69E-4A7AB34F6D07}"/>
                </c:ext>
              </c:extLst>
            </c:dLbl>
            <c:dLbl>
              <c:idx val="6"/>
              <c:delete val="1"/>
              <c:extLst>
                <c:ext xmlns:c15="http://schemas.microsoft.com/office/drawing/2012/chart" uri="{CE6537A1-D6FC-4f65-9D91-7224C49458BB}"/>
                <c:ext xmlns:c16="http://schemas.microsoft.com/office/drawing/2014/chart" uri="{C3380CC4-5D6E-409C-BE32-E72D297353CC}">
                  <c16:uniqueId val="{00000014-0731-40E9-B69E-4A7AB34F6D07}"/>
                </c:ext>
              </c:extLst>
            </c:dLbl>
            <c:dLbl>
              <c:idx val="7"/>
              <c:delete val="1"/>
              <c:extLst>
                <c:ext xmlns:c15="http://schemas.microsoft.com/office/drawing/2012/chart" uri="{CE6537A1-D6FC-4f65-9D91-7224C49458BB}"/>
                <c:ext xmlns:c16="http://schemas.microsoft.com/office/drawing/2014/chart" uri="{C3380CC4-5D6E-409C-BE32-E72D297353CC}">
                  <c16:uniqueId val="{00000013-0731-40E9-B69E-4A7AB34F6D07}"/>
                </c:ext>
              </c:extLst>
            </c:dLbl>
            <c:dLbl>
              <c:idx val="8"/>
              <c:delete val="1"/>
              <c:extLst>
                <c:ext xmlns:c15="http://schemas.microsoft.com/office/drawing/2012/chart" uri="{CE6537A1-D6FC-4f65-9D91-7224C49458BB}"/>
                <c:ext xmlns:c16="http://schemas.microsoft.com/office/drawing/2014/chart" uri="{C3380CC4-5D6E-409C-BE32-E72D297353CC}">
                  <c16:uniqueId val="{00000012-0731-40E9-B69E-4A7AB34F6D07}"/>
                </c:ext>
              </c:extLst>
            </c:dLbl>
            <c:dLbl>
              <c:idx val="9"/>
              <c:delete val="1"/>
              <c:extLst>
                <c:ext xmlns:c15="http://schemas.microsoft.com/office/drawing/2012/chart" uri="{CE6537A1-D6FC-4f65-9D91-7224C49458BB}"/>
                <c:ext xmlns:c16="http://schemas.microsoft.com/office/drawing/2014/chart" uri="{C3380CC4-5D6E-409C-BE32-E72D297353CC}">
                  <c16:uniqueId val="{00000011-0731-40E9-B69E-4A7AB34F6D0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1'!$P$31:$Z$31</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1'!$P$34:$Z$34</c:f>
              <c:numCache>
                <c:formatCode>0.0\ </c:formatCode>
                <c:ptCount val="11"/>
                <c:pt idx="0">
                  <c:v>8.6568086430211348</c:v>
                </c:pt>
                <c:pt idx="1">
                  <c:v>8.2366307063384721</c:v>
                </c:pt>
                <c:pt idx="2">
                  <c:v>8.5488962397740558</c:v>
                </c:pt>
                <c:pt idx="3">
                  <c:v>6.7755867721306968</c:v>
                </c:pt>
                <c:pt idx="4">
                  <c:v>6.8724829229514564</c:v>
                </c:pt>
                <c:pt idx="5">
                  <c:v>6.9384382396177378</c:v>
                </c:pt>
                <c:pt idx="6">
                  <c:v>6.3903012985345207</c:v>
                </c:pt>
                <c:pt idx="7">
                  <c:v>6.5379891244116788</c:v>
                </c:pt>
                <c:pt idx="8">
                  <c:v>6.1258090635767193</c:v>
                </c:pt>
                <c:pt idx="9">
                  <c:v>6.6797404688872204</c:v>
                </c:pt>
                <c:pt idx="10">
                  <c:v>6.7125376584328356</c:v>
                </c:pt>
              </c:numCache>
            </c:numRef>
          </c:val>
          <c:smooth val="0"/>
          <c:extLst>
            <c:ext xmlns:c16="http://schemas.microsoft.com/office/drawing/2014/chart" uri="{C3380CC4-5D6E-409C-BE32-E72D297353CC}">
              <c16:uniqueId val="{00000000-1D55-4A3B-93EA-76FE727AE4F8}"/>
            </c:ext>
          </c:extLst>
        </c:ser>
        <c:ser>
          <c:idx val="1"/>
          <c:order val="1"/>
          <c:tx>
            <c:strRef>
              <c:f>'Bijlage 5 - Herkomst 1'!$M$35</c:f>
              <c:strCache>
                <c:ptCount val="1"/>
                <c:pt idx="0">
                  <c:v>EU</c:v>
                </c:pt>
              </c:strCache>
            </c:strRef>
          </c:tx>
          <c:spPr>
            <a:ln w="28575" cap="rnd">
              <a:solidFill>
                <a:schemeClr val="accent2"/>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9-0731-40E9-B69E-4A7AB34F6D07}"/>
                </c:ext>
              </c:extLst>
            </c:dLbl>
            <c:dLbl>
              <c:idx val="2"/>
              <c:delete val="1"/>
              <c:extLst>
                <c:ext xmlns:c15="http://schemas.microsoft.com/office/drawing/2012/chart" uri="{CE6537A1-D6FC-4f65-9D91-7224C49458BB}"/>
                <c:ext xmlns:c16="http://schemas.microsoft.com/office/drawing/2014/chart" uri="{C3380CC4-5D6E-409C-BE32-E72D297353CC}">
                  <c16:uniqueId val="{0000000A-0731-40E9-B69E-4A7AB34F6D07}"/>
                </c:ext>
              </c:extLst>
            </c:dLbl>
            <c:dLbl>
              <c:idx val="3"/>
              <c:delete val="1"/>
              <c:extLst>
                <c:ext xmlns:c15="http://schemas.microsoft.com/office/drawing/2012/chart" uri="{CE6537A1-D6FC-4f65-9D91-7224C49458BB}"/>
                <c:ext xmlns:c16="http://schemas.microsoft.com/office/drawing/2014/chart" uri="{C3380CC4-5D6E-409C-BE32-E72D297353CC}">
                  <c16:uniqueId val="{0000000B-0731-40E9-B69E-4A7AB34F6D07}"/>
                </c:ext>
              </c:extLst>
            </c:dLbl>
            <c:dLbl>
              <c:idx val="4"/>
              <c:delete val="1"/>
              <c:extLst>
                <c:ext xmlns:c15="http://schemas.microsoft.com/office/drawing/2012/chart" uri="{CE6537A1-D6FC-4f65-9D91-7224C49458BB}"/>
                <c:ext xmlns:c16="http://schemas.microsoft.com/office/drawing/2014/chart" uri="{C3380CC4-5D6E-409C-BE32-E72D297353CC}">
                  <c16:uniqueId val="{0000000C-0731-40E9-B69E-4A7AB34F6D07}"/>
                </c:ext>
              </c:extLst>
            </c:dLbl>
            <c:dLbl>
              <c:idx val="6"/>
              <c:delete val="1"/>
              <c:extLst>
                <c:ext xmlns:c15="http://schemas.microsoft.com/office/drawing/2012/chart" uri="{CE6537A1-D6FC-4f65-9D91-7224C49458BB}"/>
                <c:ext xmlns:c16="http://schemas.microsoft.com/office/drawing/2014/chart" uri="{C3380CC4-5D6E-409C-BE32-E72D297353CC}">
                  <c16:uniqueId val="{0000000D-0731-40E9-B69E-4A7AB34F6D07}"/>
                </c:ext>
              </c:extLst>
            </c:dLbl>
            <c:dLbl>
              <c:idx val="7"/>
              <c:delete val="1"/>
              <c:extLst>
                <c:ext xmlns:c15="http://schemas.microsoft.com/office/drawing/2012/chart" uri="{CE6537A1-D6FC-4f65-9D91-7224C49458BB}"/>
                <c:ext xmlns:c16="http://schemas.microsoft.com/office/drawing/2014/chart" uri="{C3380CC4-5D6E-409C-BE32-E72D297353CC}">
                  <c16:uniqueId val="{0000000E-0731-40E9-B69E-4A7AB34F6D07}"/>
                </c:ext>
              </c:extLst>
            </c:dLbl>
            <c:dLbl>
              <c:idx val="8"/>
              <c:delete val="1"/>
              <c:extLst>
                <c:ext xmlns:c15="http://schemas.microsoft.com/office/drawing/2012/chart" uri="{CE6537A1-D6FC-4f65-9D91-7224C49458BB}"/>
                <c:ext xmlns:c16="http://schemas.microsoft.com/office/drawing/2014/chart" uri="{C3380CC4-5D6E-409C-BE32-E72D297353CC}">
                  <c16:uniqueId val="{0000000F-0731-40E9-B69E-4A7AB34F6D07}"/>
                </c:ext>
              </c:extLst>
            </c:dLbl>
            <c:dLbl>
              <c:idx val="9"/>
              <c:delete val="1"/>
              <c:extLst>
                <c:ext xmlns:c15="http://schemas.microsoft.com/office/drawing/2012/chart" uri="{CE6537A1-D6FC-4f65-9D91-7224C49458BB}"/>
                <c:ext xmlns:c16="http://schemas.microsoft.com/office/drawing/2014/chart" uri="{C3380CC4-5D6E-409C-BE32-E72D297353CC}">
                  <c16:uniqueId val="{00000010-0731-40E9-B69E-4A7AB34F6D0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1'!$P$31:$Z$31</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1'!$P$35:$Z$35</c:f>
              <c:numCache>
                <c:formatCode>0.0\ </c:formatCode>
                <c:ptCount val="11"/>
                <c:pt idx="0">
                  <c:v>11.849503432931204</c:v>
                </c:pt>
                <c:pt idx="1">
                  <c:v>12.212875444624395</c:v>
                </c:pt>
                <c:pt idx="2">
                  <c:v>10.924562968412381</c:v>
                </c:pt>
                <c:pt idx="3">
                  <c:v>9.4068237931804575</c:v>
                </c:pt>
                <c:pt idx="4">
                  <c:v>7.9022785457340454</c:v>
                </c:pt>
                <c:pt idx="5">
                  <c:v>8.4091489531101953</c:v>
                </c:pt>
                <c:pt idx="6">
                  <c:v>7.8877403205464605</c:v>
                </c:pt>
                <c:pt idx="7">
                  <c:v>7.0640149588383245</c:v>
                </c:pt>
                <c:pt idx="8">
                  <c:v>8.3121713431612019</c:v>
                </c:pt>
                <c:pt idx="9">
                  <c:v>8.7017715310950088</c:v>
                </c:pt>
                <c:pt idx="10">
                  <c:v>8.9884840497871465</c:v>
                </c:pt>
              </c:numCache>
            </c:numRef>
          </c:val>
          <c:smooth val="0"/>
          <c:extLst>
            <c:ext xmlns:c16="http://schemas.microsoft.com/office/drawing/2014/chart" uri="{C3380CC4-5D6E-409C-BE32-E72D297353CC}">
              <c16:uniqueId val="{00000001-1D55-4A3B-93EA-76FE727AE4F8}"/>
            </c:ext>
          </c:extLst>
        </c:ser>
        <c:ser>
          <c:idx val="2"/>
          <c:order val="2"/>
          <c:tx>
            <c:strRef>
              <c:f>'Bijlage 5 - Herkomst 1'!$M$36</c:f>
              <c:strCache>
                <c:ptCount val="1"/>
                <c:pt idx="0">
                  <c:v>Niet-EU</c:v>
                </c:pt>
              </c:strCache>
            </c:strRef>
          </c:tx>
          <c:spPr>
            <a:ln w="28575" cap="rnd">
              <a:solidFill>
                <a:schemeClr val="accent3"/>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8-0731-40E9-B69E-4A7AB34F6D07}"/>
                </c:ext>
              </c:extLst>
            </c:dLbl>
            <c:dLbl>
              <c:idx val="2"/>
              <c:delete val="1"/>
              <c:extLst>
                <c:ext xmlns:c15="http://schemas.microsoft.com/office/drawing/2012/chart" uri="{CE6537A1-D6FC-4f65-9D91-7224C49458BB}"/>
                <c:ext xmlns:c16="http://schemas.microsoft.com/office/drawing/2014/chart" uri="{C3380CC4-5D6E-409C-BE32-E72D297353CC}">
                  <c16:uniqueId val="{00000007-0731-40E9-B69E-4A7AB34F6D07}"/>
                </c:ext>
              </c:extLst>
            </c:dLbl>
            <c:dLbl>
              <c:idx val="3"/>
              <c:delete val="1"/>
              <c:extLst>
                <c:ext xmlns:c15="http://schemas.microsoft.com/office/drawing/2012/chart" uri="{CE6537A1-D6FC-4f65-9D91-7224C49458BB}"/>
                <c:ext xmlns:c16="http://schemas.microsoft.com/office/drawing/2014/chart" uri="{C3380CC4-5D6E-409C-BE32-E72D297353CC}">
                  <c16:uniqueId val="{00000006-0731-40E9-B69E-4A7AB34F6D07}"/>
                </c:ext>
              </c:extLst>
            </c:dLbl>
            <c:dLbl>
              <c:idx val="4"/>
              <c:delete val="1"/>
              <c:extLst>
                <c:ext xmlns:c15="http://schemas.microsoft.com/office/drawing/2012/chart" uri="{CE6537A1-D6FC-4f65-9D91-7224C49458BB}"/>
                <c:ext xmlns:c16="http://schemas.microsoft.com/office/drawing/2014/chart" uri="{C3380CC4-5D6E-409C-BE32-E72D297353CC}">
                  <c16:uniqueId val="{00000005-0731-40E9-B69E-4A7AB34F6D07}"/>
                </c:ext>
              </c:extLst>
            </c:dLbl>
            <c:dLbl>
              <c:idx val="6"/>
              <c:delete val="1"/>
              <c:extLst>
                <c:ext xmlns:c15="http://schemas.microsoft.com/office/drawing/2012/chart" uri="{CE6537A1-D6FC-4f65-9D91-7224C49458BB}"/>
                <c:ext xmlns:c16="http://schemas.microsoft.com/office/drawing/2014/chart" uri="{C3380CC4-5D6E-409C-BE32-E72D297353CC}">
                  <c16:uniqueId val="{00000004-0731-40E9-B69E-4A7AB34F6D07}"/>
                </c:ext>
              </c:extLst>
            </c:dLbl>
            <c:dLbl>
              <c:idx val="7"/>
              <c:delete val="1"/>
              <c:extLst>
                <c:ext xmlns:c15="http://schemas.microsoft.com/office/drawing/2012/chart" uri="{CE6537A1-D6FC-4f65-9D91-7224C49458BB}"/>
                <c:ext xmlns:c16="http://schemas.microsoft.com/office/drawing/2014/chart" uri="{C3380CC4-5D6E-409C-BE32-E72D297353CC}">
                  <c16:uniqueId val="{00000003-0731-40E9-B69E-4A7AB34F6D07}"/>
                </c:ext>
              </c:extLst>
            </c:dLbl>
            <c:dLbl>
              <c:idx val="8"/>
              <c:delete val="1"/>
              <c:extLst>
                <c:ext xmlns:c15="http://schemas.microsoft.com/office/drawing/2012/chart" uri="{CE6537A1-D6FC-4f65-9D91-7224C49458BB}"/>
                <c:ext xmlns:c16="http://schemas.microsoft.com/office/drawing/2014/chart" uri="{C3380CC4-5D6E-409C-BE32-E72D297353CC}">
                  <c16:uniqueId val="{00000002-0731-40E9-B69E-4A7AB34F6D07}"/>
                </c:ext>
              </c:extLst>
            </c:dLbl>
            <c:dLbl>
              <c:idx val="9"/>
              <c:delete val="1"/>
              <c:extLst>
                <c:ext xmlns:c15="http://schemas.microsoft.com/office/drawing/2012/chart" uri="{CE6537A1-D6FC-4f65-9D91-7224C49458BB}"/>
                <c:ext xmlns:c16="http://schemas.microsoft.com/office/drawing/2014/chart" uri="{C3380CC4-5D6E-409C-BE32-E72D297353CC}">
                  <c16:uniqueId val="{00000001-0731-40E9-B69E-4A7AB34F6D0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 1'!$P$31:$Z$31</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 1'!$P$36:$Z$36</c:f>
              <c:numCache>
                <c:formatCode>0.0\ </c:formatCode>
                <c:ptCount val="11"/>
                <c:pt idx="0">
                  <c:v>27.717015889450263</c:v>
                </c:pt>
                <c:pt idx="1">
                  <c:v>26.85024441635105</c:v>
                </c:pt>
                <c:pt idx="2">
                  <c:v>23.154958635020055</c:v>
                </c:pt>
                <c:pt idx="3">
                  <c:v>21.975625656098998</c:v>
                </c:pt>
                <c:pt idx="4">
                  <c:v>20.998748479575234</c:v>
                </c:pt>
                <c:pt idx="5">
                  <c:v>19.897374047477527</c:v>
                </c:pt>
                <c:pt idx="6">
                  <c:v>21.248149737874972</c:v>
                </c:pt>
                <c:pt idx="7">
                  <c:v>19.339804028788045</c:v>
                </c:pt>
                <c:pt idx="8">
                  <c:v>15.873446489825305</c:v>
                </c:pt>
                <c:pt idx="9">
                  <c:v>17.561939011850754</c:v>
                </c:pt>
                <c:pt idx="10">
                  <c:v>19.113562469408446</c:v>
                </c:pt>
              </c:numCache>
            </c:numRef>
          </c:val>
          <c:smooth val="0"/>
          <c:extLst>
            <c:ext xmlns:c16="http://schemas.microsoft.com/office/drawing/2014/chart" uri="{C3380CC4-5D6E-409C-BE32-E72D297353CC}">
              <c16:uniqueId val="{00000002-1D55-4A3B-93EA-76FE727AE4F8}"/>
            </c:ext>
          </c:extLst>
        </c:ser>
        <c:dLbls>
          <c:showLegendKey val="0"/>
          <c:showVal val="0"/>
          <c:showCatName val="0"/>
          <c:showSerName val="0"/>
          <c:showPercent val="0"/>
          <c:showBubbleSize val="0"/>
        </c:dLbls>
        <c:smooth val="0"/>
        <c:axId val="299806560"/>
        <c:axId val="299804896"/>
      </c:lineChart>
      <c:catAx>
        <c:axId val="29980656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99804896"/>
        <c:crosses val="autoZero"/>
        <c:auto val="1"/>
        <c:lblAlgn val="ctr"/>
        <c:lblOffset val="100"/>
        <c:noMultiLvlLbl val="0"/>
      </c:catAx>
      <c:valAx>
        <c:axId val="299804896"/>
        <c:scaling>
          <c:orientation val="minMax"/>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9980656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fr-BE" sz="1000" b="0" i="0" u="none" strike="noStrike" kern="1200" spc="0" baseline="0">
                <a:solidFill>
                  <a:srgbClr val="4A4A49">
                    <a:lumMod val="65000"/>
                    <a:lumOff val="35000"/>
                  </a:srgbClr>
                </a:solidFill>
              </a:rPr>
              <a:t>Evolutie in werkgelegenheidsgraad (20-64 jarigen) - totaal per gewest</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8984920933302968E-2"/>
          <c:y val="0.15319799170486792"/>
          <c:w val="0.90635693066947665"/>
          <c:h val="0.63692038495188097"/>
        </c:manualLayout>
      </c:layout>
      <c:lineChart>
        <c:grouping val="standard"/>
        <c:varyColors val="0"/>
        <c:ser>
          <c:idx val="0"/>
          <c:order val="0"/>
          <c:tx>
            <c:strRef>
              <c:f>'Bijlage 5 - Herkomst_Grafiek'!$A$64</c:f>
              <c:strCache>
                <c:ptCount val="1"/>
                <c:pt idx="0">
                  <c:v>BHG</c:v>
                </c:pt>
              </c:strCache>
            </c:strRef>
          </c:tx>
          <c:spPr>
            <a:ln w="28575" cap="rnd">
              <a:solidFill>
                <a:schemeClr val="accent1"/>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78-46A3-B5AA-C0EAD9F8FE8F}"/>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Herkomst_Grafiek'!$D$47:$N$47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Herkomst_Grafiek'!$D$64:$N$64</c:f>
              <c:numCache>
                <c:formatCode>#,##0.0</c:formatCode>
                <c:ptCount val="11"/>
                <c:pt idx="0">
                  <c:v>58.720761968510097</c:v>
                </c:pt>
                <c:pt idx="1">
                  <c:v>59.757101828496353</c:v>
                </c:pt>
                <c:pt idx="2">
                  <c:v>60.762039752896257</c:v>
                </c:pt>
                <c:pt idx="3">
                  <c:v>61.439361966907988</c:v>
                </c:pt>
                <c:pt idx="4">
                  <c:v>61.679125132861266</c:v>
                </c:pt>
                <c:pt idx="5">
                  <c:v>61.296385087706483</c:v>
                </c:pt>
                <c:pt idx="6">
                  <c:v>62.189760749097353</c:v>
                </c:pt>
                <c:pt idx="7">
                  <c:v>65.170974181006926</c:v>
                </c:pt>
                <c:pt idx="8">
                  <c:v>66.544231557917115</c:v>
                </c:pt>
                <c:pt idx="9">
                  <c:v>64.070932291552069</c:v>
                </c:pt>
                <c:pt idx="10" formatCode="0.0">
                  <c:v>63.866899747326315</c:v>
                </c:pt>
              </c:numCache>
            </c:numRef>
          </c:val>
          <c:smooth val="0"/>
          <c:extLst>
            <c:ext xmlns:c16="http://schemas.microsoft.com/office/drawing/2014/chart" uri="{C3380CC4-5D6E-409C-BE32-E72D297353CC}">
              <c16:uniqueId val="{00000000-8578-46A3-B5AA-C0EAD9F8FE8F}"/>
            </c:ext>
          </c:extLst>
        </c:ser>
        <c:ser>
          <c:idx val="1"/>
          <c:order val="1"/>
          <c:tx>
            <c:strRef>
              <c:f>'Bijlage 5 - Herkomst_Grafiek'!$A$65</c:f>
              <c:strCache>
                <c:ptCount val="1"/>
                <c:pt idx="0">
                  <c:v>VG</c:v>
                </c:pt>
              </c:strCache>
            </c:strRef>
          </c:tx>
          <c:spPr>
            <a:ln w="28575" cap="rnd">
              <a:solidFill>
                <a:schemeClr val="tx2">
                  <a:lumMod val="20000"/>
                  <a:lumOff val="80000"/>
                </a:schemeClr>
              </a:solidFill>
              <a:round/>
            </a:ln>
            <a:effectLst/>
          </c:spPr>
          <c:marker>
            <c:symbol val="none"/>
          </c:marker>
          <c:dLbls>
            <c:dLbl>
              <c:idx val="10"/>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578-46A3-B5AA-C0EAD9F8FE8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Herkomst_Grafiek'!$D$47:$N$47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Herkomst_Grafiek'!$D$65:$N$65</c:f>
              <c:numCache>
                <c:formatCode>#,##0.0</c:formatCode>
                <c:ptCount val="11"/>
                <c:pt idx="0">
                  <c:v>71.92006502657074</c:v>
                </c:pt>
                <c:pt idx="1">
                  <c:v>72.032815448254723</c:v>
                </c:pt>
                <c:pt idx="2">
                  <c:v>72.969273601247124</c:v>
                </c:pt>
                <c:pt idx="3">
                  <c:v>74.64174665404893</c:v>
                </c:pt>
                <c:pt idx="4">
                  <c:v>75.45083403937835</c:v>
                </c:pt>
                <c:pt idx="5">
                  <c:v>74.725899114587847</c:v>
                </c:pt>
                <c:pt idx="6">
                  <c:v>75.270805440655238</c:v>
                </c:pt>
                <c:pt idx="7">
                  <c:v>76.734267262441577</c:v>
                </c:pt>
                <c:pt idx="8">
                  <c:v>76.818063554273465</c:v>
                </c:pt>
                <c:pt idx="9">
                  <c:v>76.86492486560401</c:v>
                </c:pt>
                <c:pt idx="10" formatCode="0.0">
                  <c:v>77.326972787686628</c:v>
                </c:pt>
              </c:numCache>
            </c:numRef>
          </c:val>
          <c:smooth val="0"/>
          <c:extLst>
            <c:ext xmlns:c16="http://schemas.microsoft.com/office/drawing/2014/chart" uri="{C3380CC4-5D6E-409C-BE32-E72D297353CC}">
              <c16:uniqueId val="{00000001-8578-46A3-B5AA-C0EAD9F8FE8F}"/>
            </c:ext>
          </c:extLst>
        </c:ser>
        <c:ser>
          <c:idx val="2"/>
          <c:order val="2"/>
          <c:tx>
            <c:strRef>
              <c:f>'Bijlage 5 - Herkomst_Grafiek'!$A$66</c:f>
              <c:strCache>
                <c:ptCount val="1"/>
                <c:pt idx="0">
                  <c:v>WG</c:v>
                </c:pt>
              </c:strCache>
            </c:strRef>
          </c:tx>
          <c:spPr>
            <a:ln w="28575" cap="rnd">
              <a:solidFill>
                <a:schemeClr val="accent2"/>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578-46A3-B5AA-C0EAD9F8FE8F}"/>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Herkomst_Grafiek'!$D$47:$N$47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Herkomst_Grafiek'!$D$66:$N$66</c:f>
              <c:numCache>
                <c:formatCode>#,##0.0</c:formatCode>
                <c:ptCount val="11"/>
                <c:pt idx="0">
                  <c:v>61.54208857290805</c:v>
                </c:pt>
                <c:pt idx="1">
                  <c:v>62.569326825653668</c:v>
                </c:pt>
                <c:pt idx="2">
                  <c:v>63.160359169283311</c:v>
                </c:pt>
                <c:pt idx="3">
                  <c:v>63.716736449536803</c:v>
                </c:pt>
                <c:pt idx="4">
                  <c:v>64.628175488945587</c:v>
                </c:pt>
                <c:pt idx="5">
                  <c:v>64.603847330561635</c:v>
                </c:pt>
                <c:pt idx="6">
                  <c:v>65.197053984544169</c:v>
                </c:pt>
                <c:pt idx="7">
                  <c:v>65.655377320410153</c:v>
                </c:pt>
                <c:pt idx="8">
                  <c:v>65.461457490911883</c:v>
                </c:pt>
                <c:pt idx="9">
                  <c:v>67.055144813195213</c:v>
                </c:pt>
                <c:pt idx="10" formatCode="0.0">
                  <c:v>67.935958111537303</c:v>
                </c:pt>
              </c:numCache>
            </c:numRef>
          </c:val>
          <c:smooth val="0"/>
          <c:extLst>
            <c:ext xmlns:c16="http://schemas.microsoft.com/office/drawing/2014/chart" uri="{C3380CC4-5D6E-409C-BE32-E72D297353CC}">
              <c16:uniqueId val="{00000002-8578-46A3-B5AA-C0EAD9F8FE8F}"/>
            </c:ext>
          </c:extLst>
        </c:ser>
        <c:ser>
          <c:idx val="3"/>
          <c:order val="3"/>
          <c:tx>
            <c:strRef>
              <c:f>'Bijlage 5 - Herkomst_Grafiek'!$A$67</c:f>
              <c:strCache>
                <c:ptCount val="1"/>
                <c:pt idx="0">
                  <c:v>België</c:v>
                </c:pt>
              </c:strCache>
            </c:strRef>
          </c:tx>
          <c:spPr>
            <a:ln w="28575" cap="rnd">
              <a:solidFill>
                <a:schemeClr val="accent3"/>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578-46A3-B5AA-C0EAD9F8FE8F}"/>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Herkomst_Grafiek'!$D$47:$N$47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Herkomst_Grafiek'!$D$67:$N$67</c:f>
              <c:numCache>
                <c:formatCode>#,##0.0</c:formatCode>
                <c:ptCount val="11"/>
                <c:pt idx="0">
                  <c:v>67.171365493470773</c:v>
                </c:pt>
                <c:pt idx="1">
                  <c:v>67.676599033723591</c:v>
                </c:pt>
                <c:pt idx="2">
                  <c:v>68.512744695150246</c:v>
                </c:pt>
                <c:pt idx="3">
                  <c:v>69.722475031878034</c:v>
                </c:pt>
                <c:pt idx="4">
                  <c:v>70.497471839874706</c:v>
                </c:pt>
                <c:pt idx="5">
                  <c:v>70.026551872527108</c:v>
                </c:pt>
                <c:pt idx="6">
                  <c:v>70.623968160619199</c:v>
                </c:pt>
                <c:pt idx="7">
                  <c:v>71.941436681483168</c:v>
                </c:pt>
                <c:pt idx="8">
                  <c:v>72.087065440042949</c:v>
                </c:pt>
                <c:pt idx="9">
                  <c:v>72.32523587169068</c:v>
                </c:pt>
                <c:pt idx="10" formatCode="0.0">
                  <c:v>72.838433229344133</c:v>
                </c:pt>
              </c:numCache>
            </c:numRef>
          </c:val>
          <c:smooth val="0"/>
          <c:extLst>
            <c:ext xmlns:c16="http://schemas.microsoft.com/office/drawing/2014/chart" uri="{C3380CC4-5D6E-409C-BE32-E72D297353CC}">
              <c16:uniqueId val="{00000003-8578-46A3-B5AA-C0EAD9F8FE8F}"/>
            </c:ext>
          </c:extLst>
        </c:ser>
        <c:dLbls>
          <c:showLegendKey val="0"/>
          <c:showVal val="0"/>
          <c:showCatName val="0"/>
          <c:showSerName val="0"/>
          <c:showPercent val="0"/>
          <c:showBubbleSize val="0"/>
        </c:dLbls>
        <c:smooth val="0"/>
        <c:axId val="1313652207"/>
        <c:axId val="1313650959"/>
      </c:lineChart>
      <c:catAx>
        <c:axId val="1313652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0959"/>
        <c:crosses val="autoZero"/>
        <c:auto val="1"/>
        <c:lblAlgn val="ctr"/>
        <c:lblOffset val="100"/>
        <c:noMultiLvlLbl val="0"/>
      </c:catAx>
      <c:valAx>
        <c:axId val="1313650959"/>
        <c:scaling>
          <c:orientation val="minMax"/>
          <c:max val="85"/>
          <c:min val="4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2207"/>
        <c:crosses val="autoZero"/>
        <c:crossBetween val="between"/>
      </c:valAx>
      <c:spPr>
        <a:noFill/>
        <a:ln>
          <a:noFill/>
        </a:ln>
        <a:effectLst/>
      </c:spPr>
    </c:plotArea>
    <c:legend>
      <c:legendPos val="b"/>
      <c:layout>
        <c:manualLayout>
          <c:xMode val="edge"/>
          <c:yMode val="edge"/>
          <c:x val="0.50323035890329293"/>
          <c:y val="0.88500167284873843"/>
          <c:w val="0.41889107611548554"/>
          <c:h val="6.892663438627283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Evolutie in de werkgelegenheidsgraad (20-64 jaar) </a:t>
            </a:r>
            <a:br>
              <a:rPr lang="nl-BE" sz="1000" b="0" i="0" u="none" strike="noStrike" kern="1200" spc="0" baseline="0">
                <a:solidFill>
                  <a:srgbClr val="4A4A49">
                    <a:lumMod val="65000"/>
                    <a:lumOff val="35000"/>
                  </a:srgbClr>
                </a:solidFill>
              </a:rPr>
            </a:br>
            <a:r>
              <a:rPr lang="nl-BE" sz="1000" b="0" i="0" u="none" strike="noStrike" kern="1200" spc="0" baseline="0">
                <a:solidFill>
                  <a:srgbClr val="4A4A49">
                    <a:lumMod val="65000"/>
                    <a:lumOff val="35000"/>
                  </a:srgbClr>
                </a:solidFill>
              </a:rPr>
              <a:t>van de </a:t>
            </a:r>
            <a:r>
              <a:rPr lang="nl-BE" sz="1000" b="1" i="0" u="none" strike="noStrike" kern="1200" spc="0" baseline="0">
                <a:solidFill>
                  <a:srgbClr val="4A4A49">
                    <a:lumMod val="65000"/>
                    <a:lumOff val="35000"/>
                  </a:srgbClr>
                </a:solidFill>
              </a:rPr>
              <a:t>bevolking van Belgische herkomst </a:t>
            </a:r>
            <a:r>
              <a:rPr lang="nl-BE" sz="1000" b="0" i="0" u="none" strike="noStrike" kern="1200" spc="0" baseline="0">
                <a:solidFill>
                  <a:srgbClr val="4A4A49">
                    <a:lumMod val="65000"/>
                    <a:lumOff val="35000"/>
                  </a:srgbClr>
                </a:solidFill>
              </a:rPr>
              <a:t>per gewest</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8984920933302968E-2"/>
          <c:y val="0.15319799170486792"/>
          <c:w val="0.90635693066947665"/>
          <c:h val="0.63692038495188097"/>
        </c:manualLayout>
      </c:layout>
      <c:lineChart>
        <c:grouping val="standard"/>
        <c:varyColors val="0"/>
        <c:ser>
          <c:idx val="0"/>
          <c:order val="0"/>
          <c:tx>
            <c:strRef>
              <c:f>'Bijlage 5 - Herkomst_Grafiek'!$A$49</c:f>
              <c:strCache>
                <c:ptCount val="1"/>
                <c:pt idx="0">
                  <c:v>BHG</c:v>
                </c:pt>
              </c:strCache>
            </c:strRef>
          </c:tx>
          <c:spPr>
            <a:ln w="28575" cap="rnd">
              <a:solidFill>
                <a:schemeClr val="accent1"/>
              </a:solidFill>
              <a:round/>
            </a:ln>
            <a:effectLst/>
          </c:spPr>
          <c:marker>
            <c:symbol val="none"/>
          </c:marker>
          <c:dLbls>
            <c:dLbl>
              <c:idx val="10"/>
              <c:layout>
                <c:manualLayout>
                  <c:x val="0"/>
                  <c:y val="7.14540907466952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70-4CC4-8126-0041E89C547D}"/>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Herkomst_Grafiek'!$B$49:$N$49</c:f>
              <c:numCache>
                <c:formatCode>#,##0.0</c:formatCode>
                <c:ptCount val="11"/>
                <c:pt idx="0">
                  <c:v>69.209251816767107</c:v>
                </c:pt>
                <c:pt idx="1">
                  <c:v>70.705843905627347</c:v>
                </c:pt>
                <c:pt idx="2">
                  <c:v>70.471456390283905</c:v>
                </c:pt>
                <c:pt idx="3">
                  <c:v>72.707865111016687</c:v>
                </c:pt>
                <c:pt idx="4">
                  <c:v>73.097366967211798</c:v>
                </c:pt>
                <c:pt idx="5">
                  <c:v>71.393135869064835</c:v>
                </c:pt>
                <c:pt idx="6">
                  <c:v>72.108477701379016</c:v>
                </c:pt>
                <c:pt idx="7">
                  <c:v>74.20929668731128</c:v>
                </c:pt>
                <c:pt idx="8">
                  <c:v>76.579769082587077</c:v>
                </c:pt>
                <c:pt idx="9">
                  <c:v>77.217930013449845</c:v>
                </c:pt>
                <c:pt idx="10" formatCode="0.0\ ">
                  <c:v>79.06329564309867</c:v>
                </c:pt>
              </c:numCache>
            </c:numRef>
          </c:val>
          <c:smooth val="0"/>
          <c:extLst>
            <c:ext xmlns:c16="http://schemas.microsoft.com/office/drawing/2014/chart" uri="{C3380CC4-5D6E-409C-BE32-E72D297353CC}">
              <c16:uniqueId val="{00000003-5443-4F8D-A20D-AFFAA2809BB4}"/>
            </c:ext>
          </c:extLst>
        </c:ser>
        <c:ser>
          <c:idx val="1"/>
          <c:order val="1"/>
          <c:tx>
            <c:strRef>
              <c:f>'Bijlage 5 - Herkomst_Grafiek'!$A$50</c:f>
              <c:strCache>
                <c:ptCount val="1"/>
                <c:pt idx="0">
                  <c:v>VG</c:v>
                </c:pt>
              </c:strCache>
            </c:strRef>
          </c:tx>
          <c:spPr>
            <a:ln w="28575" cap="rnd">
              <a:solidFill>
                <a:schemeClr val="tx2">
                  <a:lumMod val="20000"/>
                  <a:lumOff val="80000"/>
                </a:schemeClr>
              </a:solidFill>
              <a:round/>
            </a:ln>
            <a:effectLst/>
          </c:spPr>
          <c:marker>
            <c:symbol val="none"/>
          </c:marker>
          <c:dLbls>
            <c:dLbl>
              <c:idx val="10"/>
              <c:layout>
                <c:manualLayout>
                  <c:x val="0"/>
                  <c:y val="-1.07181136120042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443-4F8D-A20D-AFFAA2809BB4}"/>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Herkomst_Grafiek'!$B$50:$N$50</c:f>
              <c:numCache>
                <c:formatCode>#,##0.0</c:formatCode>
                <c:ptCount val="11"/>
                <c:pt idx="0">
                  <c:v>73.872095332287785</c:v>
                </c:pt>
                <c:pt idx="1">
                  <c:v>74.457100468402999</c:v>
                </c:pt>
                <c:pt idx="2">
                  <c:v>75.371579195227881</c:v>
                </c:pt>
                <c:pt idx="3">
                  <c:v>76.5913047590616</c:v>
                </c:pt>
                <c:pt idx="4">
                  <c:v>77.428273361042571</c:v>
                </c:pt>
                <c:pt idx="5">
                  <c:v>77.044118291404942</c:v>
                </c:pt>
                <c:pt idx="6">
                  <c:v>77.698386006484327</c:v>
                </c:pt>
                <c:pt idx="7">
                  <c:v>79.033283004842758</c:v>
                </c:pt>
                <c:pt idx="8">
                  <c:v>79.571989676228938</c:v>
                </c:pt>
                <c:pt idx="9">
                  <c:v>79.727475323207514</c:v>
                </c:pt>
                <c:pt idx="10" formatCode="0.0\ ">
                  <c:v>80.121711102253713</c:v>
                </c:pt>
              </c:numCache>
            </c:numRef>
          </c:val>
          <c:smooth val="0"/>
          <c:extLst>
            <c:ext xmlns:c16="http://schemas.microsoft.com/office/drawing/2014/chart" uri="{C3380CC4-5D6E-409C-BE32-E72D297353CC}">
              <c16:uniqueId val="{00000007-5443-4F8D-A20D-AFFAA2809BB4}"/>
            </c:ext>
          </c:extLst>
        </c:ser>
        <c:ser>
          <c:idx val="2"/>
          <c:order val="2"/>
          <c:tx>
            <c:strRef>
              <c:f>'Bijlage 5 - Herkomst_Grafiek'!$A$51</c:f>
              <c:strCache>
                <c:ptCount val="1"/>
                <c:pt idx="0">
                  <c:v>WG</c:v>
                </c:pt>
              </c:strCache>
            </c:strRef>
          </c:tx>
          <c:spPr>
            <a:ln w="28575" cap="rnd">
              <a:solidFill>
                <a:schemeClr val="accent2"/>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443-4F8D-A20D-AFFAA2809BB4}"/>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Herkomst_Grafiek'!$B$51:$N$51</c:f>
              <c:numCache>
                <c:formatCode>#,##0.0</c:formatCode>
                <c:ptCount val="11"/>
                <c:pt idx="0">
                  <c:v>64.315644370600964</c:v>
                </c:pt>
                <c:pt idx="1">
                  <c:v>65.649421913153162</c:v>
                </c:pt>
                <c:pt idx="2">
                  <c:v>66.364827023948763</c:v>
                </c:pt>
                <c:pt idx="3">
                  <c:v>66.974833076528</c:v>
                </c:pt>
                <c:pt idx="4">
                  <c:v>68.184897836507858</c:v>
                </c:pt>
                <c:pt idx="5">
                  <c:v>68.516436084003658</c:v>
                </c:pt>
                <c:pt idx="6">
                  <c:v>68.883246786162672</c:v>
                </c:pt>
                <c:pt idx="7">
                  <c:v>68.782345684517182</c:v>
                </c:pt>
                <c:pt idx="8">
                  <c:v>69.597740786664573</c:v>
                </c:pt>
                <c:pt idx="9">
                  <c:v>70.670804649392082</c:v>
                </c:pt>
                <c:pt idx="10" formatCode="0.0\ ">
                  <c:v>71.049040711108589</c:v>
                </c:pt>
              </c:numCache>
            </c:numRef>
          </c:val>
          <c:smooth val="0"/>
          <c:extLst>
            <c:ext xmlns:c16="http://schemas.microsoft.com/office/drawing/2014/chart" uri="{C3380CC4-5D6E-409C-BE32-E72D297353CC}">
              <c16:uniqueId val="{0000000B-5443-4F8D-A20D-AFFAA2809BB4}"/>
            </c:ext>
          </c:extLst>
        </c:ser>
        <c:ser>
          <c:idx val="3"/>
          <c:order val="3"/>
          <c:tx>
            <c:strRef>
              <c:f>'Bijlage 5 - Herkomst_Grafiek'!$A$52</c:f>
              <c:strCache>
                <c:ptCount val="1"/>
                <c:pt idx="0">
                  <c:v>België</c:v>
                </c:pt>
              </c:strCache>
            </c:strRef>
          </c:tx>
          <c:spPr>
            <a:ln w="28575" cap="rnd">
              <a:solidFill>
                <a:schemeClr val="accent3"/>
              </a:solidFill>
              <a:round/>
            </a:ln>
            <a:effectLst/>
          </c:spPr>
          <c:marker>
            <c:symbol val="none"/>
          </c:marker>
          <c:dLbls>
            <c:dLbl>
              <c:idx val="10"/>
              <c:layout>
                <c:manualLayout>
                  <c:x val="0"/>
                  <c:y val="1.78635226866738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443-4F8D-A20D-AFFAA2809BB4}"/>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Herkomst_Grafiek'!$B$52:$N$52</c:f>
              <c:numCache>
                <c:formatCode>#,##0.0</c:formatCode>
                <c:ptCount val="11"/>
                <c:pt idx="0">
                  <c:v>70.796454946555272</c:v>
                </c:pt>
                <c:pt idx="1">
                  <c:v>71.604287100275883</c:v>
                </c:pt>
                <c:pt idx="2">
                  <c:v>72.456698407089462</c:v>
                </c:pt>
                <c:pt idx="3">
                  <c:v>73.543145878889447</c:v>
                </c:pt>
                <c:pt idx="4">
                  <c:v>74.478718273261038</c:v>
                </c:pt>
                <c:pt idx="5">
                  <c:v>74.271086439665552</c:v>
                </c:pt>
                <c:pt idx="6">
                  <c:v>74.83283491892314</c:v>
                </c:pt>
                <c:pt idx="7">
                  <c:v>75.775513748293875</c:v>
                </c:pt>
                <c:pt idx="8">
                  <c:v>76.481872293222466</c:v>
                </c:pt>
                <c:pt idx="9">
                  <c:v>76.968271727703836</c:v>
                </c:pt>
                <c:pt idx="10" formatCode="0.0\ ">
                  <c:v>77.390781635466695</c:v>
                </c:pt>
              </c:numCache>
            </c:numRef>
          </c:val>
          <c:smooth val="0"/>
          <c:extLst>
            <c:ext xmlns:c16="http://schemas.microsoft.com/office/drawing/2014/chart" uri="{C3380CC4-5D6E-409C-BE32-E72D297353CC}">
              <c16:uniqueId val="{0000000F-5443-4F8D-A20D-AFFAA2809BB4}"/>
            </c:ext>
          </c:extLst>
        </c:ser>
        <c:dLbls>
          <c:showLegendKey val="0"/>
          <c:showVal val="0"/>
          <c:showCatName val="0"/>
          <c:showSerName val="0"/>
          <c:showPercent val="0"/>
          <c:showBubbleSize val="0"/>
        </c:dLbls>
        <c:smooth val="0"/>
        <c:axId val="1313652207"/>
        <c:axId val="1313650959"/>
      </c:lineChart>
      <c:catAx>
        <c:axId val="1313652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0959"/>
        <c:crosses val="autoZero"/>
        <c:auto val="1"/>
        <c:lblAlgn val="ctr"/>
        <c:lblOffset val="100"/>
        <c:noMultiLvlLbl val="0"/>
      </c:catAx>
      <c:valAx>
        <c:axId val="1313650959"/>
        <c:scaling>
          <c:orientation val="minMax"/>
          <c:min val="4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2207"/>
        <c:crosses val="autoZero"/>
        <c:crossBetween val="between"/>
      </c:valAx>
      <c:spPr>
        <a:noFill/>
        <a:ln w="25400">
          <a:noFill/>
        </a:ln>
        <a:effectLst/>
      </c:spPr>
    </c:plotArea>
    <c:legend>
      <c:legendPos val="b"/>
      <c:layout>
        <c:manualLayout>
          <c:xMode val="edge"/>
          <c:yMode val="edge"/>
          <c:x val="0.5269551513113595"/>
          <c:y val="0.89783863899856842"/>
          <c:w val="0.42489897433154084"/>
          <c:h val="7.220843998516168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Evolutie in de werkgelegenheidsgraad (20-64 jaar) </a:t>
            </a:r>
            <a:br>
              <a:rPr lang="nl-BE" sz="1000" b="0" i="0" u="none" strike="noStrike" kern="1200" spc="0" baseline="0">
                <a:solidFill>
                  <a:srgbClr val="4A4A49">
                    <a:lumMod val="65000"/>
                    <a:lumOff val="35000"/>
                  </a:srgbClr>
                </a:solidFill>
              </a:rPr>
            </a:br>
            <a:r>
              <a:rPr lang="nl-BE" sz="1000" b="0" i="0" u="none" strike="noStrike" kern="1200" spc="0" baseline="0">
                <a:solidFill>
                  <a:srgbClr val="4A4A49">
                    <a:lumMod val="65000"/>
                    <a:lumOff val="35000"/>
                  </a:srgbClr>
                </a:solidFill>
              </a:rPr>
              <a:t>van de </a:t>
            </a:r>
            <a:r>
              <a:rPr lang="nl-BE" sz="1000" b="1" i="0" u="none" strike="noStrike" kern="1200" spc="0" baseline="0">
                <a:solidFill>
                  <a:srgbClr val="4A4A49">
                    <a:lumMod val="65000"/>
                    <a:lumOff val="35000"/>
                  </a:srgbClr>
                </a:solidFill>
              </a:rPr>
              <a:t>bevolking met buitelandse EU herkomst</a:t>
            </a:r>
            <a:r>
              <a:rPr lang="nl-BE" sz="1000" b="0" i="0" u="none" strike="noStrike" kern="1200" spc="0" baseline="0">
                <a:solidFill>
                  <a:srgbClr val="4A4A49">
                    <a:lumMod val="65000"/>
                    <a:lumOff val="35000"/>
                  </a:srgbClr>
                </a:solidFill>
              </a:rPr>
              <a:t> per gewest</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8984920933302968E-2"/>
          <c:y val="0.15319799170486792"/>
          <c:w val="0.90635693066947665"/>
          <c:h val="0.63692038495188097"/>
        </c:manualLayout>
      </c:layout>
      <c:lineChart>
        <c:grouping val="standard"/>
        <c:varyColors val="0"/>
        <c:ser>
          <c:idx val="0"/>
          <c:order val="0"/>
          <c:tx>
            <c:strRef>
              <c:f>'Bijlage 5 - Herkomst_Grafiek'!$A$54</c:f>
              <c:strCache>
                <c:ptCount val="1"/>
                <c:pt idx="0">
                  <c:v>BHG</c:v>
                </c:pt>
              </c:strCache>
            </c:strRef>
          </c:tx>
          <c:spPr>
            <a:ln w="28575" cap="rnd">
              <a:solidFill>
                <a:schemeClr val="accent1"/>
              </a:solidFill>
              <a:round/>
            </a:ln>
            <a:effectLst/>
          </c:spPr>
          <c:marker>
            <c:symbol val="none"/>
          </c:marker>
          <c:dLbls>
            <c:dLbl>
              <c:idx val="10"/>
              <c:layout>
                <c:manualLayout>
                  <c:x val="0"/>
                  <c:y val="-1.06382978723404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79E-4BFC-BC63-B40D4D5FEEDD}"/>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Herkomst_Grafiek'!$B$54:$N$54</c:f>
              <c:numCache>
                <c:formatCode>#,##0.0</c:formatCode>
                <c:ptCount val="11"/>
                <c:pt idx="0">
                  <c:v>70.011565668791519</c:v>
                </c:pt>
                <c:pt idx="1">
                  <c:v>69.838169642857139</c:v>
                </c:pt>
                <c:pt idx="2">
                  <c:v>70.776129083807646</c:v>
                </c:pt>
                <c:pt idx="3">
                  <c:v>71.686528948885339</c:v>
                </c:pt>
                <c:pt idx="4">
                  <c:v>71.926594188853457</c:v>
                </c:pt>
                <c:pt idx="5">
                  <c:v>72.249638902262888</c:v>
                </c:pt>
                <c:pt idx="6">
                  <c:v>74.692820927812917</c:v>
                </c:pt>
                <c:pt idx="7">
                  <c:v>76.752991548575721</c:v>
                </c:pt>
                <c:pt idx="8">
                  <c:v>74.489469758517117</c:v>
                </c:pt>
                <c:pt idx="9">
                  <c:v>71.093589013548325</c:v>
                </c:pt>
                <c:pt idx="10" formatCode="0.0">
                  <c:v>72.651442928489089</c:v>
                </c:pt>
              </c:numCache>
            </c:numRef>
          </c:val>
          <c:smooth val="0"/>
          <c:extLst>
            <c:ext xmlns:c16="http://schemas.microsoft.com/office/drawing/2014/chart" uri="{C3380CC4-5D6E-409C-BE32-E72D297353CC}">
              <c16:uniqueId val="{00000000-E79E-4BFC-BC63-B40D4D5FEEDD}"/>
            </c:ext>
          </c:extLst>
        </c:ser>
        <c:ser>
          <c:idx val="1"/>
          <c:order val="1"/>
          <c:tx>
            <c:strRef>
              <c:f>'Bijlage 5 - Herkomst_Grafiek'!$A$55</c:f>
              <c:strCache>
                <c:ptCount val="1"/>
                <c:pt idx="0">
                  <c:v>VG</c:v>
                </c:pt>
              </c:strCache>
            </c:strRef>
          </c:tx>
          <c:spPr>
            <a:ln w="28575" cap="rnd">
              <a:solidFill>
                <a:schemeClr val="tx2">
                  <a:lumMod val="20000"/>
                  <a:lumOff val="80000"/>
                </a:schemeClr>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79E-4BFC-BC63-B40D4D5FEEDD}"/>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Herkomst_Grafiek'!$B$55:$N$55</c:f>
              <c:numCache>
                <c:formatCode>#,##0.0</c:formatCode>
                <c:ptCount val="11"/>
                <c:pt idx="0">
                  <c:v>72.238090788964371</c:v>
                </c:pt>
                <c:pt idx="1">
                  <c:v>70.465792160867181</c:v>
                </c:pt>
                <c:pt idx="2">
                  <c:v>72.111916934173507</c:v>
                </c:pt>
                <c:pt idx="3">
                  <c:v>74.202265876727992</c:v>
                </c:pt>
                <c:pt idx="4">
                  <c:v>75.192581105599217</c:v>
                </c:pt>
                <c:pt idx="5">
                  <c:v>73.427608253097915</c:v>
                </c:pt>
                <c:pt idx="6">
                  <c:v>74.363717770324428</c:v>
                </c:pt>
                <c:pt idx="7">
                  <c:v>77.286185410372582</c:v>
                </c:pt>
                <c:pt idx="8">
                  <c:v>75.863478890680014</c:v>
                </c:pt>
                <c:pt idx="9">
                  <c:v>74.987066781952905</c:v>
                </c:pt>
                <c:pt idx="10" formatCode="0.0">
                  <c:v>76.097106387968665</c:v>
                </c:pt>
              </c:numCache>
            </c:numRef>
          </c:val>
          <c:smooth val="0"/>
          <c:extLst>
            <c:ext xmlns:c16="http://schemas.microsoft.com/office/drawing/2014/chart" uri="{C3380CC4-5D6E-409C-BE32-E72D297353CC}">
              <c16:uniqueId val="{00000005-E79E-4BFC-BC63-B40D4D5FEEDD}"/>
            </c:ext>
          </c:extLst>
        </c:ser>
        <c:ser>
          <c:idx val="2"/>
          <c:order val="2"/>
          <c:tx>
            <c:strRef>
              <c:f>'Bijlage 5 - Herkomst_Grafiek'!$A$56</c:f>
              <c:strCache>
                <c:ptCount val="1"/>
                <c:pt idx="0">
                  <c:v>WG</c:v>
                </c:pt>
              </c:strCache>
            </c:strRef>
          </c:tx>
          <c:spPr>
            <a:ln w="28575" cap="rnd">
              <a:solidFill>
                <a:schemeClr val="accent2"/>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79E-4BFC-BC63-B40D4D5FEEDD}"/>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Herkomst_Grafiek'!$B$56:$N$56</c:f>
              <c:numCache>
                <c:formatCode>#,##0.0</c:formatCode>
                <c:ptCount val="11"/>
                <c:pt idx="0">
                  <c:v>61.392239917197955</c:v>
                </c:pt>
                <c:pt idx="1">
                  <c:v>61.145649671497878</c:v>
                </c:pt>
                <c:pt idx="2">
                  <c:v>61.701817217137553</c:v>
                </c:pt>
                <c:pt idx="3">
                  <c:v>62.434889988986853</c:v>
                </c:pt>
                <c:pt idx="4">
                  <c:v>63.426186231128256</c:v>
                </c:pt>
                <c:pt idx="5">
                  <c:v>63.62371464183083</c:v>
                </c:pt>
                <c:pt idx="6">
                  <c:v>64.690451553974896</c:v>
                </c:pt>
                <c:pt idx="7">
                  <c:v>64.887241245930994</c:v>
                </c:pt>
                <c:pt idx="8">
                  <c:v>64.550840668040934</c:v>
                </c:pt>
                <c:pt idx="9">
                  <c:v>66.94396772525424</c:v>
                </c:pt>
                <c:pt idx="10" formatCode="0.0">
                  <c:v>66.734596353087767</c:v>
                </c:pt>
              </c:numCache>
            </c:numRef>
          </c:val>
          <c:smooth val="0"/>
          <c:extLst>
            <c:ext xmlns:c16="http://schemas.microsoft.com/office/drawing/2014/chart" uri="{C3380CC4-5D6E-409C-BE32-E72D297353CC}">
              <c16:uniqueId val="{00000006-E79E-4BFC-BC63-B40D4D5FEEDD}"/>
            </c:ext>
          </c:extLst>
        </c:ser>
        <c:ser>
          <c:idx val="3"/>
          <c:order val="3"/>
          <c:tx>
            <c:strRef>
              <c:f>'Bijlage 5 - Herkomst_Grafiek'!$A$57</c:f>
              <c:strCache>
                <c:ptCount val="1"/>
                <c:pt idx="0">
                  <c:v>België</c:v>
                </c:pt>
              </c:strCache>
            </c:strRef>
          </c:tx>
          <c:spPr>
            <a:ln w="28575" cap="rnd">
              <a:solidFill>
                <a:schemeClr val="accent3"/>
              </a:solidFill>
              <a:round/>
            </a:ln>
            <a:effectLst/>
          </c:spPr>
          <c:marker>
            <c:symbol val="none"/>
          </c:marker>
          <c:dLbls>
            <c:dLbl>
              <c:idx val="10"/>
              <c:layout>
                <c:manualLayout>
                  <c:x val="0"/>
                  <c:y val="1.06382978723404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79E-4BFC-BC63-B40D4D5FEEDD}"/>
                </c:ext>
              </c:extLst>
            </c:dLbl>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Herkomst_Grafiek'!$B$57:$N$57</c:f>
              <c:numCache>
                <c:formatCode>#,##0.0</c:formatCode>
                <c:ptCount val="11"/>
                <c:pt idx="0">
                  <c:v>66.524726829273447</c:v>
                </c:pt>
                <c:pt idx="1">
                  <c:v>66.048806781774417</c:v>
                </c:pt>
                <c:pt idx="2">
                  <c:v>67.084336475926094</c:v>
                </c:pt>
                <c:pt idx="3">
                  <c:v>68.420370951061187</c:v>
                </c:pt>
                <c:pt idx="4">
                  <c:v>69.193967846845979</c:v>
                </c:pt>
                <c:pt idx="5">
                  <c:v>68.902092132181451</c:v>
                </c:pt>
                <c:pt idx="6">
                  <c:v>70.334728503399319</c:v>
                </c:pt>
                <c:pt idx="7">
                  <c:v>72.016431937593296</c:v>
                </c:pt>
                <c:pt idx="8">
                  <c:v>70.887800789837854</c:v>
                </c:pt>
                <c:pt idx="9">
                  <c:v>70.658192703497974</c:v>
                </c:pt>
                <c:pt idx="10" formatCode="0.0">
                  <c:v>71.397253311058705</c:v>
                </c:pt>
              </c:numCache>
            </c:numRef>
          </c:val>
          <c:smooth val="0"/>
          <c:extLst>
            <c:ext xmlns:c16="http://schemas.microsoft.com/office/drawing/2014/chart" uri="{C3380CC4-5D6E-409C-BE32-E72D297353CC}">
              <c16:uniqueId val="{00000007-E79E-4BFC-BC63-B40D4D5FEEDD}"/>
            </c:ext>
          </c:extLst>
        </c:ser>
        <c:dLbls>
          <c:showLegendKey val="0"/>
          <c:showVal val="0"/>
          <c:showCatName val="0"/>
          <c:showSerName val="0"/>
          <c:showPercent val="0"/>
          <c:showBubbleSize val="0"/>
        </c:dLbls>
        <c:smooth val="0"/>
        <c:axId val="1313652207"/>
        <c:axId val="1313650959"/>
      </c:lineChart>
      <c:catAx>
        <c:axId val="1313652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0959"/>
        <c:crosses val="autoZero"/>
        <c:auto val="1"/>
        <c:lblAlgn val="ctr"/>
        <c:lblOffset val="100"/>
        <c:noMultiLvlLbl val="0"/>
      </c:catAx>
      <c:valAx>
        <c:axId val="1313650959"/>
        <c:scaling>
          <c:orientation val="minMax"/>
          <c:max val="85"/>
          <c:min val="4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2207"/>
        <c:crosses val="autoZero"/>
        <c:crossBetween val="between"/>
      </c:valAx>
      <c:spPr>
        <a:noFill/>
        <a:ln>
          <a:noFill/>
        </a:ln>
        <a:effectLst/>
      </c:spPr>
    </c:plotArea>
    <c:legend>
      <c:legendPos val="b"/>
      <c:layout>
        <c:manualLayout>
          <c:xMode val="edge"/>
          <c:yMode val="edge"/>
          <c:x val="0.5269551513113595"/>
          <c:y val="0.89783863899856842"/>
          <c:w val="0.41521999021518347"/>
          <c:h val="6.8847947404632667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Evolutie in de werkgelegenheidsgraad (20-64 jaar) </a:t>
            </a:r>
            <a:br>
              <a:rPr lang="nl-BE" sz="1000" b="0" i="0" u="none" strike="noStrike" kern="1200" spc="0" baseline="0">
                <a:solidFill>
                  <a:srgbClr val="4A4A49">
                    <a:lumMod val="65000"/>
                    <a:lumOff val="35000"/>
                  </a:srgbClr>
                </a:solidFill>
              </a:rPr>
            </a:br>
            <a:r>
              <a:rPr lang="nl-BE" sz="1000" b="0" i="0" u="none" strike="noStrike" kern="1200" spc="0" baseline="0">
                <a:solidFill>
                  <a:srgbClr val="4A4A49">
                    <a:lumMod val="65000"/>
                    <a:lumOff val="35000"/>
                  </a:srgbClr>
                </a:solidFill>
              </a:rPr>
              <a:t>van de </a:t>
            </a:r>
            <a:r>
              <a:rPr lang="nl-BE" sz="1000" b="1" i="0" u="none" strike="noStrike" kern="1200" spc="0" baseline="0">
                <a:solidFill>
                  <a:srgbClr val="4A4A49">
                    <a:lumMod val="65000"/>
                    <a:lumOff val="35000"/>
                  </a:srgbClr>
                </a:solidFill>
              </a:rPr>
              <a:t>bevolking met buitenlandse niet-EU herkomst </a:t>
            </a:r>
            <a:r>
              <a:rPr lang="nl-BE" sz="1000" b="0" i="0" u="none" strike="noStrike" kern="1200" spc="0" baseline="0">
                <a:solidFill>
                  <a:srgbClr val="4A4A49">
                    <a:lumMod val="65000"/>
                    <a:lumOff val="35000"/>
                  </a:srgbClr>
                </a:solidFill>
              </a:rPr>
              <a:t>per gewest</a:t>
            </a:r>
          </a:p>
        </c:rich>
      </c:tx>
      <c:overlay val="0"/>
      <c:spPr>
        <a:noFill/>
        <a:ln>
          <a:noFill/>
        </a:ln>
        <a:effectLst/>
      </c:spPr>
    </c:title>
    <c:autoTitleDeleted val="0"/>
    <c:plotArea>
      <c:layout>
        <c:manualLayout>
          <c:layoutTarget val="inner"/>
          <c:xMode val="edge"/>
          <c:yMode val="edge"/>
          <c:x val="6.8984920933302968E-2"/>
          <c:y val="0.15319799170486792"/>
          <c:w val="0.90635693066947665"/>
          <c:h val="0.63692038495188097"/>
        </c:manualLayout>
      </c:layout>
      <c:lineChart>
        <c:grouping val="standard"/>
        <c:varyColors val="0"/>
        <c:ser>
          <c:idx val="0"/>
          <c:order val="0"/>
          <c:tx>
            <c:strRef>
              <c:f>'Bijlage 5 - Herkomst_Grafiek'!$A$59</c:f>
              <c:strCache>
                <c:ptCount val="1"/>
                <c:pt idx="0">
                  <c:v>BHG</c:v>
                </c:pt>
              </c:strCache>
            </c:strRef>
          </c:tx>
          <c:spPr>
            <a:ln w="28575" cap="rnd">
              <a:solidFill>
                <a:schemeClr val="accent1"/>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044-4FBA-8F25-B55C1EA36537}"/>
                </c:ext>
              </c:extLst>
            </c:dLbl>
            <c:spPr>
              <a:noFill/>
              <a:ln>
                <a:noFill/>
              </a:ln>
              <a:effectLst/>
            </c:spPr>
            <c:txPr>
              <a:bodyPr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Herkomst_Grafiek'!$B$59:$N$59</c:f>
              <c:numCache>
                <c:formatCode>#,##0.0</c:formatCode>
                <c:ptCount val="11"/>
                <c:pt idx="0">
                  <c:v>46.018691714325058</c:v>
                </c:pt>
                <c:pt idx="1">
                  <c:v>46.853043793071407</c:v>
                </c:pt>
                <c:pt idx="2">
                  <c:v>48.129664893733448</c:v>
                </c:pt>
                <c:pt idx="3">
                  <c:v>47.230731702681041</c:v>
                </c:pt>
                <c:pt idx="4">
                  <c:v>48.44115378307955</c:v>
                </c:pt>
                <c:pt idx="5">
                  <c:v>48.28339528636122</c:v>
                </c:pt>
                <c:pt idx="6">
                  <c:v>47.733907691559914</c:v>
                </c:pt>
                <c:pt idx="7">
                  <c:v>51.495391117650136</c:v>
                </c:pt>
                <c:pt idx="8">
                  <c:v>55.373879573938581</c:v>
                </c:pt>
                <c:pt idx="9">
                  <c:v>53.244112473719504</c:v>
                </c:pt>
                <c:pt idx="10" formatCode="0.0">
                  <c:v>51.676651700088293</c:v>
                </c:pt>
              </c:numCache>
            </c:numRef>
          </c:val>
          <c:smooth val="0"/>
          <c:extLst>
            <c:ext xmlns:c16="http://schemas.microsoft.com/office/drawing/2014/chart" uri="{C3380CC4-5D6E-409C-BE32-E72D297353CC}">
              <c16:uniqueId val="{00000000-9044-4FBA-8F25-B55C1EA36537}"/>
            </c:ext>
          </c:extLst>
        </c:ser>
        <c:ser>
          <c:idx val="1"/>
          <c:order val="1"/>
          <c:tx>
            <c:strRef>
              <c:f>'Bijlage 5 - Herkomst_Grafiek'!$A$60</c:f>
              <c:strCache>
                <c:ptCount val="1"/>
                <c:pt idx="0">
                  <c:v>VG</c:v>
                </c:pt>
              </c:strCache>
            </c:strRef>
          </c:tx>
          <c:spPr>
            <a:ln w="28575" cap="rnd">
              <a:solidFill>
                <a:schemeClr val="tx2">
                  <a:lumMod val="20000"/>
                  <a:lumOff val="80000"/>
                </a:schemeClr>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044-4FBA-8F25-B55C1EA36537}"/>
                </c:ext>
              </c:extLst>
            </c:dLbl>
            <c:spPr>
              <a:noFill/>
              <a:ln>
                <a:noFill/>
              </a:ln>
              <a:effectLst/>
            </c:spPr>
            <c:txPr>
              <a:bodyPr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Herkomst_Grafiek'!$B$60:$N$60</c:f>
              <c:numCache>
                <c:formatCode>#,##0.0</c:formatCode>
                <c:ptCount val="11"/>
                <c:pt idx="0">
                  <c:v>55.705643583177725</c:v>
                </c:pt>
                <c:pt idx="1">
                  <c:v>55.041333992793049</c:v>
                </c:pt>
                <c:pt idx="2">
                  <c:v>56.081495247083545</c:v>
                </c:pt>
                <c:pt idx="3">
                  <c:v>61.079092668488158</c:v>
                </c:pt>
                <c:pt idx="4">
                  <c:v>62.442621633207118</c:v>
                </c:pt>
                <c:pt idx="5">
                  <c:v>59.658628843823749</c:v>
                </c:pt>
                <c:pt idx="6">
                  <c:v>60.837634108573369</c:v>
                </c:pt>
                <c:pt idx="7">
                  <c:v>62.436774456670264</c:v>
                </c:pt>
                <c:pt idx="8">
                  <c:v>62.738090113795096</c:v>
                </c:pt>
                <c:pt idx="9">
                  <c:v>63.664566874319725</c:v>
                </c:pt>
                <c:pt idx="10" formatCode="0.0">
                  <c:v>64.420729998316133</c:v>
                </c:pt>
              </c:numCache>
            </c:numRef>
          </c:val>
          <c:smooth val="0"/>
          <c:extLst>
            <c:ext xmlns:c16="http://schemas.microsoft.com/office/drawing/2014/chart" uri="{C3380CC4-5D6E-409C-BE32-E72D297353CC}">
              <c16:uniqueId val="{00000007-9044-4FBA-8F25-B55C1EA36537}"/>
            </c:ext>
          </c:extLst>
        </c:ser>
        <c:ser>
          <c:idx val="2"/>
          <c:order val="2"/>
          <c:tx>
            <c:strRef>
              <c:f>'Bijlage 5 - Herkomst_Grafiek'!$A$61</c:f>
              <c:strCache>
                <c:ptCount val="1"/>
                <c:pt idx="0">
                  <c:v>WG</c:v>
                </c:pt>
              </c:strCache>
            </c:strRef>
          </c:tx>
          <c:spPr>
            <a:ln w="28575" cap="rnd">
              <a:solidFill>
                <a:schemeClr val="accent2"/>
              </a:solidFill>
              <a:round/>
            </a:ln>
            <a:effectLst/>
          </c:spPr>
          <c:marker>
            <c:symbol val="none"/>
          </c:marker>
          <c:dLbls>
            <c:dLbl>
              <c:idx val="10"/>
              <c:layout>
                <c:manualLayout>
                  <c:x val="0"/>
                  <c:y val="1.07009095773140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044-4FBA-8F25-B55C1EA36537}"/>
                </c:ext>
              </c:extLst>
            </c:dLbl>
            <c:spPr>
              <a:noFill/>
              <a:ln>
                <a:noFill/>
              </a:ln>
              <a:effectLst/>
            </c:spPr>
            <c:txPr>
              <a:bodyPr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Herkomst_Grafiek'!$B$61:$N$61</c:f>
              <c:numCache>
                <c:formatCode>#,##0.0</c:formatCode>
                <c:ptCount val="11"/>
                <c:pt idx="0">
                  <c:v>43.997833892748417</c:v>
                </c:pt>
                <c:pt idx="1">
                  <c:v>46.29300677342664</c:v>
                </c:pt>
                <c:pt idx="2">
                  <c:v>48.226584158809089</c:v>
                </c:pt>
                <c:pt idx="3">
                  <c:v>48.799806029257255</c:v>
                </c:pt>
                <c:pt idx="4">
                  <c:v>47.903193229387377</c:v>
                </c:pt>
                <c:pt idx="5">
                  <c:v>46.899240384228932</c:v>
                </c:pt>
                <c:pt idx="6">
                  <c:v>49.401442958968985</c:v>
                </c:pt>
                <c:pt idx="7">
                  <c:v>53.469059737476563</c:v>
                </c:pt>
                <c:pt idx="8">
                  <c:v>50.590031263753367</c:v>
                </c:pt>
                <c:pt idx="9">
                  <c:v>53.510004141575237</c:v>
                </c:pt>
                <c:pt idx="10" formatCode="0.0">
                  <c:v>57.905171875167362</c:v>
                </c:pt>
              </c:numCache>
            </c:numRef>
          </c:val>
          <c:smooth val="0"/>
          <c:extLst>
            <c:ext xmlns:c16="http://schemas.microsoft.com/office/drawing/2014/chart" uri="{C3380CC4-5D6E-409C-BE32-E72D297353CC}">
              <c16:uniqueId val="{00000008-9044-4FBA-8F25-B55C1EA36537}"/>
            </c:ext>
          </c:extLst>
        </c:ser>
        <c:ser>
          <c:idx val="3"/>
          <c:order val="3"/>
          <c:tx>
            <c:strRef>
              <c:f>'Bijlage 5 - Herkomst_Grafiek'!$A$62</c:f>
              <c:strCache>
                <c:ptCount val="1"/>
                <c:pt idx="0">
                  <c:v>België</c:v>
                </c:pt>
              </c:strCache>
            </c:strRef>
          </c:tx>
          <c:spPr>
            <a:ln w="28575" cap="rnd">
              <a:solidFill>
                <a:schemeClr val="accent3"/>
              </a:solidFill>
              <a:round/>
            </a:ln>
            <a:effectLst/>
          </c:spPr>
          <c:marker>
            <c:symbol val="none"/>
          </c:marker>
          <c:dLbls>
            <c:dLbl>
              <c:idx val="10"/>
              <c:layout>
                <c:manualLayout>
                  <c:x val="0"/>
                  <c:y val="-1.070090957731413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044-4FBA-8F25-B55C1EA36537}"/>
                </c:ext>
              </c:extLst>
            </c:dLbl>
            <c:spPr>
              <a:noFill/>
              <a:ln>
                <a:noFill/>
              </a:ln>
              <a:effectLst/>
            </c:spPr>
            <c:txPr>
              <a:bodyPr wrap="square" lIns="38100" tIns="19050" rIns="38100" bIns="19050" anchor="ctr" anchorCtr="0">
                <a:spAutoFit/>
              </a:bodyPr>
              <a:lstStyle/>
              <a:p>
                <a:pPr algn="ctr" rtl="0">
                  <a:defRPr lang="en-US" sz="1000" b="1" i="0" u="none" strike="noStrike" kern="1200" baseline="0">
                    <a:solidFill>
                      <a:srgbClr val="0033A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'Bijlage 5 - Herkomst_Grafiek'!$B$47:$N$47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5 - Herkomst_Grafiek'!$B$62:$N$62</c:f>
              <c:numCache>
                <c:formatCode>#,##0.0</c:formatCode>
                <c:ptCount val="11"/>
                <c:pt idx="0">
                  <c:v>49.564366492304792</c:v>
                </c:pt>
                <c:pt idx="1">
                  <c:v>50.203148152124896</c:v>
                </c:pt>
                <c:pt idx="2">
                  <c:v>51.481234239753171</c:v>
                </c:pt>
                <c:pt idx="3">
                  <c:v>53.495385251055779</c:v>
                </c:pt>
                <c:pt idx="4">
                  <c:v>54.399735065121732</c:v>
                </c:pt>
                <c:pt idx="5">
                  <c:v>52.614696658794379</c:v>
                </c:pt>
                <c:pt idx="6">
                  <c:v>53.79310281996689</c:v>
                </c:pt>
                <c:pt idx="7">
                  <c:v>56.740867837630383</c:v>
                </c:pt>
                <c:pt idx="8">
                  <c:v>57.347630551520027</c:v>
                </c:pt>
                <c:pt idx="9">
                  <c:v>57.958533326895775</c:v>
                </c:pt>
                <c:pt idx="10" formatCode="0.0">
                  <c:v>58.987695374093398</c:v>
                </c:pt>
              </c:numCache>
            </c:numRef>
          </c:val>
          <c:smooth val="0"/>
          <c:extLst>
            <c:ext xmlns:c16="http://schemas.microsoft.com/office/drawing/2014/chart" uri="{C3380CC4-5D6E-409C-BE32-E72D297353CC}">
              <c16:uniqueId val="{00000009-9044-4FBA-8F25-B55C1EA36537}"/>
            </c:ext>
          </c:extLst>
        </c:ser>
        <c:dLbls>
          <c:showLegendKey val="0"/>
          <c:showVal val="0"/>
          <c:showCatName val="0"/>
          <c:showSerName val="0"/>
          <c:showPercent val="0"/>
          <c:showBubbleSize val="0"/>
        </c:dLbls>
        <c:smooth val="0"/>
        <c:axId val="1313652207"/>
        <c:axId val="1313650959"/>
      </c:lineChart>
      <c:catAx>
        <c:axId val="1313652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0959"/>
        <c:crosses val="autoZero"/>
        <c:auto val="1"/>
        <c:lblAlgn val="ctr"/>
        <c:lblOffset val="100"/>
        <c:noMultiLvlLbl val="0"/>
      </c:catAx>
      <c:valAx>
        <c:axId val="1313650959"/>
        <c:scaling>
          <c:orientation val="minMax"/>
          <c:max val="85"/>
          <c:min val="4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13652207"/>
        <c:crosses val="autoZero"/>
        <c:crossBetween val="between"/>
      </c:valAx>
      <c:spPr>
        <a:noFill/>
        <a:ln>
          <a:noFill/>
        </a:ln>
        <a:effectLst/>
      </c:spPr>
    </c:plotArea>
    <c:legend>
      <c:legendPos val="b"/>
      <c:layout>
        <c:manualLayout>
          <c:xMode val="edge"/>
          <c:yMode val="edge"/>
          <c:x val="0.5269551513113595"/>
          <c:y val="0.89783863899856842"/>
          <c:w val="0.40891747906511688"/>
          <c:h val="7.021127309581351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Werkgelegenheidsgraad (20-64 jaar) </a:t>
            </a:r>
            <a:r>
              <a:rPr lang="nl-BE" sz="1000" b="1" i="0" u="none" strike="noStrike" kern="1200" spc="0" baseline="0">
                <a:solidFill>
                  <a:srgbClr val="4A4A49">
                    <a:lumMod val="65000"/>
                    <a:lumOff val="35000"/>
                  </a:srgbClr>
                </a:solidFill>
              </a:rPr>
              <a:t>van Brusselaars van Belgische herkomst per geslacht</a:t>
            </a:r>
            <a:endParaRPr lang="nl-BE" sz="10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6 - Herkomst &amp; geslacht'!$A$12</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geslacht'!$D$12:$N$12</c:f>
              <c:numCache>
                <c:formatCode>0.0\ </c:formatCode>
                <c:ptCount val="11"/>
                <c:pt idx="0">
                  <c:v>71.393291445087371</c:v>
                </c:pt>
                <c:pt idx="1">
                  <c:v>72.922238654699299</c:v>
                </c:pt>
                <c:pt idx="2">
                  <c:v>73.437984339566412</c:v>
                </c:pt>
                <c:pt idx="3">
                  <c:v>73.169644231186311</c:v>
                </c:pt>
                <c:pt idx="4">
                  <c:v>73.664406981489407</c:v>
                </c:pt>
                <c:pt idx="5">
                  <c:v>73.355807725080098</c:v>
                </c:pt>
                <c:pt idx="6">
                  <c:v>73.652855263089521</c:v>
                </c:pt>
                <c:pt idx="7">
                  <c:v>75.707859139953015</c:v>
                </c:pt>
                <c:pt idx="8">
                  <c:v>80.307233022907184</c:v>
                </c:pt>
                <c:pt idx="9">
                  <c:v>79.511296338110327</c:v>
                </c:pt>
                <c:pt idx="10">
                  <c:v>78.765460284263</c:v>
                </c:pt>
              </c:numCache>
            </c:numRef>
          </c:val>
          <c:smooth val="0"/>
          <c:extLst>
            <c:ext xmlns:c16="http://schemas.microsoft.com/office/drawing/2014/chart" uri="{C3380CC4-5D6E-409C-BE32-E72D297353CC}">
              <c16:uniqueId val="{00000000-026C-4DC0-B5D5-1EA31CEC6619}"/>
            </c:ext>
          </c:extLst>
        </c:ser>
        <c:ser>
          <c:idx val="1"/>
          <c:order val="1"/>
          <c:tx>
            <c:strRef>
              <c:f>'Bijlage 6 - Herkomst &amp; geslacht'!$A$13</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geslacht'!$D$13:$N$13</c:f>
              <c:numCache>
                <c:formatCode>0.0\ </c:formatCode>
                <c:ptCount val="11"/>
                <c:pt idx="0">
                  <c:v>67.024513938794243</c:v>
                </c:pt>
                <c:pt idx="1">
                  <c:v>68.54691647725933</c:v>
                </c:pt>
                <c:pt idx="2">
                  <c:v>67.413894838670799</c:v>
                </c:pt>
                <c:pt idx="3">
                  <c:v>72.235067441200329</c:v>
                </c:pt>
                <c:pt idx="4">
                  <c:v>72.504726437940334</c:v>
                </c:pt>
                <c:pt idx="5">
                  <c:v>69.269125704132051</c:v>
                </c:pt>
                <c:pt idx="6">
                  <c:v>70.296640796960617</c:v>
                </c:pt>
                <c:pt idx="7">
                  <c:v>72.469776401006669</c:v>
                </c:pt>
                <c:pt idx="8">
                  <c:v>72.61584179993082</c:v>
                </c:pt>
                <c:pt idx="9">
                  <c:v>74.478189521254734</c:v>
                </c:pt>
                <c:pt idx="10">
                  <c:v>79.456754000051603</c:v>
                </c:pt>
              </c:numCache>
            </c:numRef>
          </c:val>
          <c:smooth val="0"/>
          <c:extLst>
            <c:ext xmlns:c16="http://schemas.microsoft.com/office/drawing/2014/chart" uri="{C3380CC4-5D6E-409C-BE32-E72D297353CC}">
              <c16:uniqueId val="{00000001-026C-4DC0-B5D5-1EA31CEC6619}"/>
            </c:ext>
          </c:extLst>
        </c:ser>
        <c:ser>
          <c:idx val="2"/>
          <c:order val="2"/>
          <c:tx>
            <c:strRef>
              <c:f>'Bijlage 6 - Herkomst &amp; geslacht'!$A$14</c:f>
              <c:strCache>
                <c:ptCount val="1"/>
                <c:pt idx="0">
                  <c:v>Totaal</c:v>
                </c:pt>
              </c:strCache>
            </c:strRef>
          </c:tx>
          <c:spPr>
            <a:ln w="28575" cap="rnd">
              <a:solidFill>
                <a:schemeClr val="accent3"/>
              </a:solidFill>
              <a:round/>
            </a:ln>
            <a:effectLst/>
          </c:spPr>
          <c:marker>
            <c:symbol val="none"/>
          </c:marker>
          <c:dLbls>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6A-4162-85F0-168467EE51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geslacht'!$D$14:$N$14</c:f>
              <c:numCache>
                <c:formatCode>0.0\ </c:formatCode>
                <c:ptCount val="11"/>
                <c:pt idx="0">
                  <c:v>69.209077328993075</c:v>
                </c:pt>
                <c:pt idx="1">
                  <c:v>70.705946679141235</c:v>
                </c:pt>
                <c:pt idx="2">
                  <c:v>70.471725302736786</c:v>
                </c:pt>
                <c:pt idx="3">
                  <c:v>72.707942729409339</c:v>
                </c:pt>
                <c:pt idx="4">
                  <c:v>73.097108496190359</c:v>
                </c:pt>
                <c:pt idx="5">
                  <c:v>71.393033255900178</c:v>
                </c:pt>
                <c:pt idx="6">
                  <c:v>72.108445268597222</c:v>
                </c:pt>
                <c:pt idx="7">
                  <c:v>74.209051875733095</c:v>
                </c:pt>
                <c:pt idx="8">
                  <c:v>76.579769082587319</c:v>
                </c:pt>
                <c:pt idx="9">
                  <c:v>77.217930013449802</c:v>
                </c:pt>
                <c:pt idx="10" formatCode="0.0">
                  <c:v>79.063295643098911</c:v>
                </c:pt>
              </c:numCache>
            </c:numRef>
          </c:val>
          <c:smooth val="0"/>
          <c:extLst>
            <c:ext xmlns:c16="http://schemas.microsoft.com/office/drawing/2014/chart" uri="{C3380CC4-5D6E-409C-BE32-E72D297353CC}">
              <c16:uniqueId val="{00000002-026C-4DC0-B5D5-1EA31CEC6619}"/>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in val="3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657963807155682"/>
          <c:h val="7.48010554531747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Werkgelegenheidsgraad (20-64 jaar) </a:t>
            </a:r>
            <a:r>
              <a:rPr lang="nl-BE" sz="1000" b="1" i="0" u="none" strike="noStrike" kern="1200" spc="0" baseline="0">
                <a:solidFill>
                  <a:srgbClr val="4A4A49">
                    <a:lumMod val="65000"/>
                    <a:lumOff val="35000"/>
                  </a:srgbClr>
                </a:solidFill>
              </a:rPr>
              <a:t>van Brusselaars van buitelandse EU herkomst per geslacht</a:t>
            </a:r>
            <a:endParaRPr lang="nl-BE" sz="10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6 - Herkomst &amp; geslacht'!$A$17</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geslacht'!$D$17:$N$17</c:f>
              <c:numCache>
                <c:formatCode>0.0\ </c:formatCode>
                <c:ptCount val="11"/>
                <c:pt idx="0">
                  <c:v>74.232567036432727</c:v>
                </c:pt>
                <c:pt idx="1">
                  <c:v>72.868441673716546</c:v>
                </c:pt>
                <c:pt idx="2">
                  <c:v>73.364779368381221</c:v>
                </c:pt>
                <c:pt idx="3">
                  <c:v>75.342980629172104</c:v>
                </c:pt>
                <c:pt idx="4">
                  <c:v>77.273303945181397</c:v>
                </c:pt>
                <c:pt idx="5">
                  <c:v>77.177639364633222</c:v>
                </c:pt>
                <c:pt idx="6">
                  <c:v>79.955252353633981</c:v>
                </c:pt>
                <c:pt idx="7">
                  <c:v>79.657078748427992</c:v>
                </c:pt>
                <c:pt idx="8">
                  <c:v>76.386434389222174</c:v>
                </c:pt>
                <c:pt idx="9">
                  <c:v>75.579318303806176</c:v>
                </c:pt>
                <c:pt idx="10" formatCode="0.0">
                  <c:v>75.319851844041537</c:v>
                </c:pt>
              </c:numCache>
            </c:numRef>
          </c:val>
          <c:smooth val="0"/>
          <c:extLst>
            <c:ext xmlns:c16="http://schemas.microsoft.com/office/drawing/2014/chart" uri="{C3380CC4-5D6E-409C-BE32-E72D297353CC}">
              <c16:uniqueId val="{00000000-7DC8-4521-A186-2BBB1F42D36F}"/>
            </c:ext>
          </c:extLst>
        </c:ser>
        <c:ser>
          <c:idx val="1"/>
          <c:order val="1"/>
          <c:tx>
            <c:strRef>
              <c:f>'Bijlage 6 - Herkomst &amp; geslacht'!$A$18</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geslacht'!$D$18:$N$18</c:f>
              <c:numCache>
                <c:formatCode>0.0\ </c:formatCode>
                <c:ptCount val="11"/>
                <c:pt idx="0">
                  <c:v>65.966995092767647</c:v>
                </c:pt>
                <c:pt idx="1">
                  <c:v>66.875182168728671</c:v>
                </c:pt>
                <c:pt idx="2">
                  <c:v>68.252134544044068</c:v>
                </c:pt>
                <c:pt idx="3">
                  <c:v>68.133298904283535</c:v>
                </c:pt>
                <c:pt idx="4">
                  <c:v>66.853507866380042</c:v>
                </c:pt>
                <c:pt idx="5">
                  <c:v>67.637363762548503</c:v>
                </c:pt>
                <c:pt idx="6">
                  <c:v>69.665112995445924</c:v>
                </c:pt>
                <c:pt idx="7">
                  <c:v>74.035055803728497</c:v>
                </c:pt>
                <c:pt idx="8">
                  <c:v>72.595135676699684</c:v>
                </c:pt>
                <c:pt idx="9">
                  <c:v>66.974173368735833</c:v>
                </c:pt>
                <c:pt idx="10" formatCode="0.0">
                  <c:v>70.273688938657187</c:v>
                </c:pt>
              </c:numCache>
            </c:numRef>
          </c:val>
          <c:smooth val="0"/>
          <c:extLst>
            <c:ext xmlns:c16="http://schemas.microsoft.com/office/drawing/2014/chart" uri="{C3380CC4-5D6E-409C-BE32-E72D297353CC}">
              <c16:uniqueId val="{00000001-7DC8-4521-A186-2BBB1F42D36F}"/>
            </c:ext>
          </c:extLst>
        </c:ser>
        <c:ser>
          <c:idx val="2"/>
          <c:order val="2"/>
          <c:tx>
            <c:strRef>
              <c:f>'Bijlage 6 - Herkomst &amp; geslacht'!$A$19</c:f>
              <c:strCache>
                <c:ptCount val="1"/>
                <c:pt idx="0">
                  <c:v>Totaal</c:v>
                </c:pt>
              </c:strCache>
            </c:strRef>
          </c:tx>
          <c:spPr>
            <a:ln w="28575" cap="rnd">
              <a:solidFill>
                <a:schemeClr val="accent3"/>
              </a:solidFill>
              <a:round/>
            </a:ln>
            <a:effectLst/>
          </c:spPr>
          <c:marker>
            <c:symbol val="none"/>
          </c:marker>
          <c:dLbls>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49-4E21-991F-63E06280E1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geslacht'!$D$19:$N$19</c:f>
              <c:numCache>
                <c:formatCode>0.0\ </c:formatCode>
                <c:ptCount val="11"/>
                <c:pt idx="0">
                  <c:v>70.011113766154949</c:v>
                </c:pt>
                <c:pt idx="1">
                  <c:v>69.837789993300575</c:v>
                </c:pt>
                <c:pt idx="2">
                  <c:v>70.776332602416119</c:v>
                </c:pt>
                <c:pt idx="3">
                  <c:v>71.686689812604243</c:v>
                </c:pt>
                <c:pt idx="4">
                  <c:v>71.926732632993662</c:v>
                </c:pt>
                <c:pt idx="5">
                  <c:v>72.249725917113068</c:v>
                </c:pt>
                <c:pt idx="6">
                  <c:v>74.69285409689077</c:v>
                </c:pt>
                <c:pt idx="7">
                  <c:v>76.752893904382674</c:v>
                </c:pt>
                <c:pt idx="8">
                  <c:v>74.489469758517131</c:v>
                </c:pt>
                <c:pt idx="9">
                  <c:v>71.093589013548339</c:v>
                </c:pt>
                <c:pt idx="10" formatCode="0.0">
                  <c:v>72.651442928489061</c:v>
                </c:pt>
              </c:numCache>
            </c:numRef>
          </c:val>
          <c:smooth val="0"/>
          <c:extLst>
            <c:ext xmlns:c16="http://schemas.microsoft.com/office/drawing/2014/chart" uri="{C3380CC4-5D6E-409C-BE32-E72D297353CC}">
              <c16:uniqueId val="{00000002-7DC8-4521-A186-2BBB1F42D36F}"/>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in val="3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657963807155682"/>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nl-BE" sz="1000" b="0" i="0" u="none" strike="noStrike" kern="1200" spc="0" baseline="0">
                <a:solidFill>
                  <a:srgbClr val="4A4A49">
                    <a:lumMod val="65000"/>
                    <a:lumOff val="35000"/>
                  </a:srgbClr>
                </a:solidFill>
              </a:rPr>
              <a:t>Werkgelegenheidsgraad (20-64 jaar) </a:t>
            </a:r>
            <a:r>
              <a:rPr lang="nl-BE" sz="1000" b="1" i="0" u="none" strike="noStrike" kern="1200" spc="0" baseline="0">
                <a:solidFill>
                  <a:srgbClr val="4A4A49">
                    <a:lumMod val="65000"/>
                    <a:lumOff val="35000"/>
                  </a:srgbClr>
                </a:solidFill>
              </a:rPr>
              <a:t>van Brusselaars van buitelandse niet-EU herkomst per geslacht</a:t>
            </a:r>
            <a:endParaRPr lang="nl-BE" sz="10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6 - Herkomst &amp; geslacht'!$A$22</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geslacht'!$D$22:$N$22</c:f>
              <c:numCache>
                <c:formatCode>0.0\ </c:formatCode>
                <c:ptCount val="11"/>
                <c:pt idx="0">
                  <c:v>54.767964962422433</c:v>
                </c:pt>
                <c:pt idx="1">
                  <c:v>56.409130435511102</c:v>
                </c:pt>
                <c:pt idx="2">
                  <c:v>58.987187252227294</c:v>
                </c:pt>
                <c:pt idx="3">
                  <c:v>55.972978987370439</c:v>
                </c:pt>
                <c:pt idx="4">
                  <c:v>57.371733141524508</c:v>
                </c:pt>
                <c:pt idx="5">
                  <c:v>57.458336905549167</c:v>
                </c:pt>
                <c:pt idx="6">
                  <c:v>56.222832762468556</c:v>
                </c:pt>
                <c:pt idx="7">
                  <c:v>59.80950619775971</c:v>
                </c:pt>
                <c:pt idx="8">
                  <c:v>67.521047434001176</c:v>
                </c:pt>
                <c:pt idx="9">
                  <c:v>62.674205767438551</c:v>
                </c:pt>
                <c:pt idx="10" formatCode="0.0">
                  <c:v>59.821858279973092</c:v>
                </c:pt>
              </c:numCache>
            </c:numRef>
          </c:val>
          <c:smooth val="0"/>
          <c:extLst>
            <c:ext xmlns:c16="http://schemas.microsoft.com/office/drawing/2014/chart" uri="{C3380CC4-5D6E-409C-BE32-E72D297353CC}">
              <c16:uniqueId val="{00000000-27C7-44DD-8A9F-638EEBC7F12C}"/>
            </c:ext>
          </c:extLst>
        </c:ser>
        <c:ser>
          <c:idx val="1"/>
          <c:order val="1"/>
          <c:tx>
            <c:strRef>
              <c:f>'Bijlage 6 - Herkomst &amp; geslacht'!$A$23</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geslacht'!$D$23:$N$23</c:f>
              <c:numCache>
                <c:formatCode>0.0\ </c:formatCode>
                <c:ptCount val="11"/>
                <c:pt idx="0">
                  <c:v>37.593820859149254</c:v>
                </c:pt>
                <c:pt idx="1">
                  <c:v>37.504645504222296</c:v>
                </c:pt>
                <c:pt idx="2">
                  <c:v>38.029047791546269</c:v>
                </c:pt>
                <c:pt idx="3">
                  <c:v>39.022888196675716</c:v>
                </c:pt>
                <c:pt idx="4">
                  <c:v>39.487319548713423</c:v>
                </c:pt>
                <c:pt idx="5">
                  <c:v>39.116218068340224</c:v>
                </c:pt>
                <c:pt idx="6">
                  <c:v>39.739491899258667</c:v>
                </c:pt>
                <c:pt idx="7">
                  <c:v>43.559229301276631</c:v>
                </c:pt>
                <c:pt idx="8">
                  <c:v>43.914520596214381</c:v>
                </c:pt>
                <c:pt idx="9">
                  <c:v>44.256092876141146</c:v>
                </c:pt>
                <c:pt idx="10" formatCode="0.0">
                  <c:v>44.215987270320078</c:v>
                </c:pt>
              </c:numCache>
            </c:numRef>
          </c:val>
          <c:smooth val="0"/>
          <c:extLst>
            <c:ext xmlns:c16="http://schemas.microsoft.com/office/drawing/2014/chart" uri="{C3380CC4-5D6E-409C-BE32-E72D297353CC}">
              <c16:uniqueId val="{00000001-27C7-44DD-8A9F-638EEBC7F12C}"/>
            </c:ext>
          </c:extLst>
        </c:ser>
        <c:ser>
          <c:idx val="2"/>
          <c:order val="2"/>
          <c:tx>
            <c:strRef>
              <c:f>'Bijlage 6 - Herkomst &amp; geslacht'!$A$24</c:f>
              <c:strCache>
                <c:ptCount val="1"/>
                <c:pt idx="0">
                  <c:v>Totaal</c:v>
                </c:pt>
              </c:strCache>
            </c:strRef>
          </c:tx>
          <c:spPr>
            <a:ln w="28575" cap="rnd">
              <a:solidFill>
                <a:schemeClr val="accent3"/>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62-4BF2-826C-F7460D03F17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geslacht'!$D$24:$N$24</c:f>
              <c:numCache>
                <c:formatCode>0.0\ </c:formatCode>
                <c:ptCount val="11"/>
                <c:pt idx="0">
                  <c:v>46.168799998361933</c:v>
                </c:pt>
                <c:pt idx="1">
                  <c:v>46.943189209555555</c:v>
                </c:pt>
                <c:pt idx="2">
                  <c:v>48.383801254910267</c:v>
                </c:pt>
                <c:pt idx="3">
                  <c:v>47.469166386401781</c:v>
                </c:pt>
                <c:pt idx="4">
                  <c:v>48.447347355834154</c:v>
                </c:pt>
                <c:pt idx="5">
                  <c:v>48.264701145778766</c:v>
                </c:pt>
                <c:pt idx="6">
                  <c:v>47.734189194730362</c:v>
                </c:pt>
                <c:pt idx="7">
                  <c:v>51.495323432026829</c:v>
                </c:pt>
                <c:pt idx="8">
                  <c:v>55.373879573938481</c:v>
                </c:pt>
                <c:pt idx="9">
                  <c:v>53.244112473719532</c:v>
                </c:pt>
                <c:pt idx="10" formatCode="0.0">
                  <c:v>51.676651700088378</c:v>
                </c:pt>
              </c:numCache>
            </c:numRef>
          </c:val>
          <c:smooth val="0"/>
          <c:extLst>
            <c:ext xmlns:c16="http://schemas.microsoft.com/office/drawing/2014/chart" uri="{C3380CC4-5D6E-409C-BE32-E72D297353CC}">
              <c16:uniqueId val="{00000002-27C7-44DD-8A9F-638EEBC7F12C}"/>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ax val="90"/>
          <c:min val="30"/>
        </c:scaling>
        <c:delete val="0"/>
        <c:axPos val="l"/>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657963807155682"/>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nl-BE" sz="1200" b="0" i="0" u="none" strike="noStrike" kern="1200" spc="0" baseline="0">
                <a:solidFill>
                  <a:srgbClr val="4A4A49">
                    <a:lumMod val="65000"/>
                    <a:lumOff val="35000"/>
                  </a:srgbClr>
                </a:solidFill>
              </a:rPr>
              <a:t>Werkloosheidsgraad </a:t>
            </a:r>
            <a:r>
              <a:rPr lang="nl-BE" sz="1200" b="1" i="0" u="none" strike="noStrike" kern="1200" spc="0" baseline="0">
                <a:solidFill>
                  <a:srgbClr val="4A4A49">
                    <a:lumMod val="65000"/>
                    <a:lumOff val="35000"/>
                  </a:srgbClr>
                </a:solidFill>
              </a:rPr>
              <a:t>van Brusselaars van Belgische herkomst per geslacht</a:t>
            </a:r>
            <a:endParaRPr lang="nl-BE" sz="12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4488147772737203E-2"/>
          <c:y val="0.16595078299776289"/>
          <c:w val="0.90830096787352133"/>
          <c:h val="0.62790431397417601"/>
        </c:manualLayout>
      </c:layout>
      <c:lineChart>
        <c:grouping val="standard"/>
        <c:varyColors val="0"/>
        <c:ser>
          <c:idx val="0"/>
          <c:order val="0"/>
          <c:tx>
            <c:strRef>
              <c:f>'Bijlage 6 - Herkomst &amp; geslacht'!$A$34</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geslacht'!$D$34:$N$34</c:f>
              <c:numCache>
                <c:formatCode>0.0\ </c:formatCode>
                <c:ptCount val="11"/>
                <c:pt idx="0">
                  <c:v>9.9482738932304589</c:v>
                </c:pt>
                <c:pt idx="1">
                  <c:v>8.9181558643045431</c:v>
                </c:pt>
                <c:pt idx="2">
                  <c:v>9.124427034843773</c:v>
                </c:pt>
                <c:pt idx="3">
                  <c:v>7.6525002377525935</c:v>
                </c:pt>
                <c:pt idx="4">
                  <c:v>7.4771968670823457</c:v>
                </c:pt>
                <c:pt idx="5">
                  <c:v>7.1516895694609106</c:v>
                </c:pt>
                <c:pt idx="6">
                  <c:v>6.5721365925111641</c:v>
                </c:pt>
                <c:pt idx="7">
                  <c:v>7.4414650220110552</c:v>
                </c:pt>
                <c:pt idx="8">
                  <c:v>5.774850020495732</c:v>
                </c:pt>
                <c:pt idx="9">
                  <c:v>5.9537535116667515</c:v>
                </c:pt>
                <c:pt idx="10">
                  <c:v>8.0108341425676208</c:v>
                </c:pt>
              </c:numCache>
            </c:numRef>
          </c:val>
          <c:smooth val="0"/>
          <c:extLst>
            <c:ext xmlns:c16="http://schemas.microsoft.com/office/drawing/2014/chart" uri="{C3380CC4-5D6E-409C-BE32-E72D297353CC}">
              <c16:uniqueId val="{00000000-2E7F-4A4A-8370-EB6F94F3AC05}"/>
            </c:ext>
          </c:extLst>
        </c:ser>
        <c:ser>
          <c:idx val="1"/>
          <c:order val="1"/>
          <c:tx>
            <c:strRef>
              <c:f>'Bijlage 6 - Herkomst &amp; geslacht'!$A$35</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geslacht'!$D$35:$N$35</c:f>
              <c:numCache>
                <c:formatCode>0.0\ </c:formatCode>
                <c:ptCount val="11"/>
                <c:pt idx="0">
                  <c:v>7.2338306236821488</c:v>
                </c:pt>
                <c:pt idx="1">
                  <c:v>7.5222516965912298</c:v>
                </c:pt>
                <c:pt idx="2">
                  <c:v>7.8930491253411645</c:v>
                </c:pt>
                <c:pt idx="3">
                  <c:v>5.8479453906379071</c:v>
                </c:pt>
                <c:pt idx="4">
                  <c:v>6.2222172130020255</c:v>
                </c:pt>
                <c:pt idx="5">
                  <c:v>6.6930232547528554</c:v>
                </c:pt>
                <c:pt idx="6">
                  <c:v>6.1663674690254338</c:v>
                </c:pt>
                <c:pt idx="7">
                  <c:v>5.4211395833448712</c:v>
                </c:pt>
                <c:pt idx="8">
                  <c:v>6.5354472971114674</c:v>
                </c:pt>
                <c:pt idx="9">
                  <c:v>7.5888150408606219</c:v>
                </c:pt>
                <c:pt idx="10">
                  <c:v>4.9561328500318984</c:v>
                </c:pt>
              </c:numCache>
            </c:numRef>
          </c:val>
          <c:smooth val="0"/>
          <c:extLst>
            <c:ext xmlns:c16="http://schemas.microsoft.com/office/drawing/2014/chart" uri="{C3380CC4-5D6E-409C-BE32-E72D297353CC}">
              <c16:uniqueId val="{00000004-2E7F-4A4A-8370-EB6F94F3AC05}"/>
            </c:ext>
          </c:extLst>
        </c:ser>
        <c:ser>
          <c:idx val="2"/>
          <c:order val="2"/>
          <c:tx>
            <c:strRef>
              <c:f>'Bijlage 6 - Herkomst &amp; geslacht'!$A$36</c:f>
              <c:strCache>
                <c:ptCount val="1"/>
                <c:pt idx="0">
                  <c:v>Totaal</c:v>
                </c:pt>
              </c:strCache>
            </c:strRef>
          </c:tx>
          <c:spPr>
            <a:ln w="28575" cap="rnd">
              <a:solidFill>
                <a:schemeClr val="accent3"/>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52-4375-8BE8-4200B99E0EC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geslacht'!$D$36:$N$36</c:f>
              <c:numCache>
                <c:formatCode>0.0\ </c:formatCode>
                <c:ptCount val="11"/>
                <c:pt idx="0">
                  <c:v>8.6568086430211348</c:v>
                </c:pt>
                <c:pt idx="1">
                  <c:v>8.2366307063384721</c:v>
                </c:pt>
                <c:pt idx="2">
                  <c:v>8.5488962397740558</c:v>
                </c:pt>
                <c:pt idx="3">
                  <c:v>6.7755867721306968</c:v>
                </c:pt>
                <c:pt idx="4">
                  <c:v>6.8724829229514564</c:v>
                </c:pt>
                <c:pt idx="5">
                  <c:v>6.9384382396177378</c:v>
                </c:pt>
                <c:pt idx="6">
                  <c:v>6.3903012985345207</c:v>
                </c:pt>
                <c:pt idx="7">
                  <c:v>6.5379891244116788</c:v>
                </c:pt>
                <c:pt idx="8">
                  <c:v>6.1258090635767193</c:v>
                </c:pt>
                <c:pt idx="9">
                  <c:v>6.6797404688872142</c:v>
                </c:pt>
                <c:pt idx="10">
                  <c:v>6.7125376584328098</c:v>
                </c:pt>
              </c:numCache>
            </c:numRef>
          </c:val>
          <c:smooth val="0"/>
          <c:extLst>
            <c:ext xmlns:c16="http://schemas.microsoft.com/office/drawing/2014/chart" uri="{C3380CC4-5D6E-409C-BE32-E72D297353CC}">
              <c16:uniqueId val="{00000005-2E7F-4A4A-8370-EB6F94F3AC05}"/>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ax val="44"/>
          <c:min val="0"/>
        </c:scaling>
        <c:delete val="0"/>
        <c:axPos val="l"/>
        <c:majorGridlines>
          <c:spPr>
            <a:ln w="9525" cap="flat" cmpd="sng" algn="ctr">
              <a:solidFill>
                <a:schemeClr val="tx1">
                  <a:lumMod val="15000"/>
                  <a:lumOff val="85000"/>
                </a:schemeClr>
              </a:solidFill>
              <a:round/>
            </a:ln>
            <a:effectLst/>
          </c:spPr>
        </c:majorGridlines>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742926364973607"/>
          <c:h val="7.55038841621307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nl-BE" sz="1200" b="0" i="0" u="none" strike="noStrike" kern="1200" spc="0" baseline="0">
                <a:solidFill>
                  <a:srgbClr val="4A4A49">
                    <a:lumMod val="65000"/>
                    <a:lumOff val="35000"/>
                  </a:srgbClr>
                </a:solidFill>
              </a:rPr>
              <a:t>Werkloosheidsgraad </a:t>
            </a:r>
            <a:r>
              <a:rPr lang="nl-BE" sz="1200" b="1" i="0" u="none" strike="noStrike" kern="1200" spc="0" baseline="0">
                <a:solidFill>
                  <a:srgbClr val="4A4A49">
                    <a:lumMod val="65000"/>
                    <a:lumOff val="35000"/>
                  </a:srgbClr>
                </a:solidFill>
              </a:rPr>
              <a:t>van Brusselaars van buitelandse EU herkomst per geslacht</a:t>
            </a:r>
            <a:endParaRPr lang="nl-BE" sz="12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6 - Herkomst &amp; geslacht'!$A$39</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geslacht'!$D$39:$N$39</c:f>
              <c:numCache>
                <c:formatCode>0.0\ </c:formatCode>
                <c:ptCount val="11"/>
                <c:pt idx="0">
                  <c:v>13.045104727961645</c:v>
                </c:pt>
                <c:pt idx="1">
                  <c:v>13.389876728745623</c:v>
                </c:pt>
                <c:pt idx="2">
                  <c:v>11.898518724573739</c:v>
                </c:pt>
                <c:pt idx="3">
                  <c:v>10.393713271173578</c:v>
                </c:pt>
                <c:pt idx="4">
                  <c:v>7.4674369243345726</c:v>
                </c:pt>
                <c:pt idx="5">
                  <c:v>8.1200844175454421</c:v>
                </c:pt>
                <c:pt idx="6">
                  <c:v>6.79083218906346</c:v>
                </c:pt>
                <c:pt idx="7">
                  <c:v>7.0457411852127834</c:v>
                </c:pt>
                <c:pt idx="8">
                  <c:v>9.7010261085876728</c:v>
                </c:pt>
                <c:pt idx="9">
                  <c:v>8.2946067486302049</c:v>
                </c:pt>
                <c:pt idx="10">
                  <c:v>10.075182651031968</c:v>
                </c:pt>
              </c:numCache>
            </c:numRef>
          </c:val>
          <c:smooth val="0"/>
          <c:extLst>
            <c:ext xmlns:c16="http://schemas.microsoft.com/office/drawing/2014/chart" uri="{C3380CC4-5D6E-409C-BE32-E72D297353CC}">
              <c16:uniqueId val="{00000000-CF48-4E73-AD92-DE9A39333327}"/>
            </c:ext>
          </c:extLst>
        </c:ser>
        <c:ser>
          <c:idx val="1"/>
          <c:order val="1"/>
          <c:tx>
            <c:strRef>
              <c:f>'Bijlage 6 - Herkomst &amp; geslacht'!$A$40</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geslacht'!$D$40:$N$40</c:f>
              <c:numCache>
                <c:formatCode>0.0\ </c:formatCode>
                <c:ptCount val="11"/>
                <c:pt idx="0">
                  <c:v>10.522613892100415</c:v>
                </c:pt>
                <c:pt idx="1">
                  <c:v>10.919452240577394</c:v>
                </c:pt>
                <c:pt idx="2">
                  <c:v>9.8779367087240111</c:v>
                </c:pt>
                <c:pt idx="3">
                  <c:v>8.322759751753118</c:v>
                </c:pt>
                <c:pt idx="4">
                  <c:v>8.3736188184637932</c:v>
                </c:pt>
                <c:pt idx="5">
                  <c:v>8.71573018471552</c:v>
                </c:pt>
                <c:pt idx="6">
                  <c:v>9.0594112542581957</c:v>
                </c:pt>
                <c:pt idx="7">
                  <c:v>7.0823392400651244</c:v>
                </c:pt>
                <c:pt idx="8">
                  <c:v>6.8045108966910499</c:v>
                </c:pt>
                <c:pt idx="9">
                  <c:v>9.1211992883491071</c:v>
                </c:pt>
                <c:pt idx="10">
                  <c:v>7.9289728336995768</c:v>
                </c:pt>
              </c:numCache>
            </c:numRef>
          </c:val>
          <c:smooth val="0"/>
          <c:extLst>
            <c:ext xmlns:c16="http://schemas.microsoft.com/office/drawing/2014/chart" uri="{C3380CC4-5D6E-409C-BE32-E72D297353CC}">
              <c16:uniqueId val="{00000004-CF48-4E73-AD92-DE9A39333327}"/>
            </c:ext>
          </c:extLst>
        </c:ser>
        <c:ser>
          <c:idx val="2"/>
          <c:order val="2"/>
          <c:tx>
            <c:strRef>
              <c:f>'Bijlage 6 - Herkomst &amp; geslacht'!$A$41</c:f>
              <c:strCache>
                <c:ptCount val="1"/>
                <c:pt idx="0">
                  <c:v>Totaal</c:v>
                </c:pt>
              </c:strCache>
            </c:strRef>
          </c:tx>
          <c:spPr>
            <a:ln w="28575" cap="rnd">
              <a:solidFill>
                <a:schemeClr val="accent3"/>
              </a:solidFill>
              <a:round/>
            </a:ln>
            <a:effectLst/>
          </c:spPr>
          <c:marker>
            <c:symbol val="none"/>
          </c:marker>
          <c:dLbls>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32-49FB-8282-4E030F2CB72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geslacht'!$D$41:$N$41</c:f>
              <c:numCache>
                <c:formatCode>0.0\ </c:formatCode>
                <c:ptCount val="11"/>
                <c:pt idx="0">
                  <c:v>11.849503432931204</c:v>
                </c:pt>
                <c:pt idx="1">
                  <c:v>12.212875444624395</c:v>
                </c:pt>
                <c:pt idx="2">
                  <c:v>10.924562968412381</c:v>
                </c:pt>
                <c:pt idx="3">
                  <c:v>9.4068237931804575</c:v>
                </c:pt>
                <c:pt idx="4">
                  <c:v>7.9022785457340454</c:v>
                </c:pt>
                <c:pt idx="5">
                  <c:v>8.4091489531101953</c:v>
                </c:pt>
                <c:pt idx="6">
                  <c:v>7.8877403205464605</c:v>
                </c:pt>
                <c:pt idx="7">
                  <c:v>7.0640149588383245</c:v>
                </c:pt>
                <c:pt idx="8">
                  <c:v>8.3121713431612019</c:v>
                </c:pt>
                <c:pt idx="9">
                  <c:v>8.7017715310950088</c:v>
                </c:pt>
                <c:pt idx="10">
                  <c:v>8.9884840497871448</c:v>
                </c:pt>
              </c:numCache>
            </c:numRef>
          </c:val>
          <c:smooth val="0"/>
          <c:extLst>
            <c:ext xmlns:c16="http://schemas.microsoft.com/office/drawing/2014/chart" uri="{C3380CC4-5D6E-409C-BE32-E72D297353CC}">
              <c16:uniqueId val="{00000005-CF48-4E73-AD92-DE9A39333327}"/>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ax val="48"/>
          <c:min val="0"/>
        </c:scaling>
        <c:delete val="0"/>
        <c:axPos val="l"/>
        <c:majorGridlines>
          <c:spPr>
            <a:ln w="9525" cap="flat" cmpd="sng" algn="ctr">
              <a:solidFill>
                <a:schemeClr val="tx1">
                  <a:lumMod val="15000"/>
                  <a:lumOff val="85000"/>
                </a:schemeClr>
              </a:solidFill>
              <a:round/>
            </a:ln>
            <a:effectLst/>
          </c:spPr>
        </c:majorGridlines>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742926364973607"/>
          <c:h val="7.89479209835612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nl-BE" sz="1200" b="0" i="0" u="none" strike="noStrike" kern="1200" spc="0" baseline="0">
                <a:solidFill>
                  <a:srgbClr val="4A4A49">
                    <a:lumMod val="65000"/>
                    <a:lumOff val="35000"/>
                  </a:srgbClr>
                </a:solidFill>
              </a:rPr>
              <a:t>Werkloosheidsgraad (20-64 jaar) </a:t>
            </a:r>
            <a:r>
              <a:rPr lang="nl-BE" sz="1200" b="1" i="0" u="none" strike="noStrike" kern="1200" spc="0" baseline="0">
                <a:solidFill>
                  <a:srgbClr val="4A4A49">
                    <a:lumMod val="65000"/>
                    <a:lumOff val="35000"/>
                  </a:srgbClr>
                </a:solidFill>
              </a:rPr>
              <a:t>van Brusselaars van buitelandse niet-EU herkomst per geslacht</a:t>
            </a:r>
            <a:endParaRPr lang="nl-BE" sz="1200" b="0" i="0" u="none" strike="noStrike" kern="1200" spc="0" baseline="0">
              <a:solidFill>
                <a:srgbClr val="4A4A49">
                  <a:lumMod val="65000"/>
                  <a:lumOff val="35000"/>
                </a:srgbClr>
              </a:solidFill>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'Bijlage 6 - Herkomst &amp; geslacht'!$A$44</c:f>
              <c:strCache>
                <c:ptCount val="1"/>
                <c:pt idx="0">
                  <c:v>Mannen</c:v>
                </c:pt>
              </c:strCache>
            </c:strRef>
          </c:tx>
          <c:spPr>
            <a:ln w="28575" cap="rnd">
              <a:solidFill>
                <a:schemeClr val="accent1"/>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geslacht'!$D$44:$N$44</c:f>
              <c:numCache>
                <c:formatCode>0.0\ </c:formatCode>
                <c:ptCount val="11"/>
                <c:pt idx="0">
                  <c:v>27.8528894770192</c:v>
                </c:pt>
                <c:pt idx="1">
                  <c:v>25.904229003220898</c:v>
                </c:pt>
                <c:pt idx="2">
                  <c:v>21.418299665365375</c:v>
                </c:pt>
                <c:pt idx="3">
                  <c:v>22.640215573694743</c:v>
                </c:pt>
                <c:pt idx="4">
                  <c:v>20.181798726741494</c:v>
                </c:pt>
                <c:pt idx="5">
                  <c:v>18.298433022186508</c:v>
                </c:pt>
                <c:pt idx="6">
                  <c:v>22.029726411086266</c:v>
                </c:pt>
                <c:pt idx="7">
                  <c:v>19.014163390101423</c:v>
                </c:pt>
                <c:pt idx="8">
                  <c:v>13.529680726335855</c:v>
                </c:pt>
                <c:pt idx="9">
                  <c:v>18.513123757923182</c:v>
                </c:pt>
                <c:pt idx="10">
                  <c:v>19.424102523115039</c:v>
                </c:pt>
              </c:numCache>
            </c:numRef>
          </c:val>
          <c:smooth val="0"/>
          <c:extLst>
            <c:ext xmlns:c16="http://schemas.microsoft.com/office/drawing/2014/chart" uri="{C3380CC4-5D6E-409C-BE32-E72D297353CC}">
              <c16:uniqueId val="{00000000-F38A-447E-8BB7-A2D3086EE893}"/>
            </c:ext>
          </c:extLst>
        </c:ser>
        <c:ser>
          <c:idx val="1"/>
          <c:order val="1"/>
          <c:tx>
            <c:strRef>
              <c:f>'Bijlage 6 - Herkomst &amp; geslacht'!$A$45</c:f>
              <c:strCache>
                <c:ptCount val="1"/>
                <c:pt idx="0">
                  <c:v>Vrouwen</c:v>
                </c:pt>
              </c:strCache>
            </c:strRef>
          </c:tx>
          <c:spPr>
            <a:ln w="28575" cap="rnd">
              <a:solidFill>
                <a:schemeClr val="accent2"/>
              </a:solidFill>
              <a:round/>
            </a:ln>
            <a:effectLst/>
          </c:spPr>
          <c:marker>
            <c:symbol val="none"/>
          </c:marker>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geslacht'!$D$45:$N$45</c:f>
              <c:numCache>
                <c:formatCode>0.0\ </c:formatCode>
                <c:ptCount val="11"/>
                <c:pt idx="0">
                  <c:v>27.519477442983163</c:v>
                </c:pt>
                <c:pt idx="1">
                  <c:v>28.221262955929223</c:v>
                </c:pt>
                <c:pt idx="2">
                  <c:v>25.647801218970624</c:v>
                </c:pt>
                <c:pt idx="3">
                  <c:v>21.013300685246385</c:v>
                </c:pt>
                <c:pt idx="4">
                  <c:v>22.155238772947481</c:v>
                </c:pt>
                <c:pt idx="5">
                  <c:v>22.130943630232725</c:v>
                </c:pt>
                <c:pt idx="6">
                  <c:v>20.186685539538853</c:v>
                </c:pt>
                <c:pt idx="7">
                  <c:v>19.76445711780147</c:v>
                </c:pt>
                <c:pt idx="8">
                  <c:v>19.056329953787401</c:v>
                </c:pt>
                <c:pt idx="9">
                  <c:v>16.232866993518421</c:v>
                </c:pt>
                <c:pt idx="10">
                  <c:v>18.72545204714692</c:v>
                </c:pt>
              </c:numCache>
            </c:numRef>
          </c:val>
          <c:smooth val="0"/>
          <c:extLst>
            <c:ext xmlns:c16="http://schemas.microsoft.com/office/drawing/2014/chart" uri="{C3380CC4-5D6E-409C-BE32-E72D297353CC}">
              <c16:uniqueId val="{00000001-F38A-447E-8BB7-A2D3086EE893}"/>
            </c:ext>
          </c:extLst>
        </c:ser>
        <c:ser>
          <c:idx val="2"/>
          <c:order val="2"/>
          <c:tx>
            <c:strRef>
              <c:f>'Bijlage 6 - Herkomst &amp; geslacht'!$A$46</c:f>
              <c:strCache>
                <c:ptCount val="1"/>
                <c:pt idx="0">
                  <c:v>Totaal</c:v>
                </c:pt>
              </c:strCache>
            </c:strRef>
          </c:tx>
          <c:spPr>
            <a:ln w="28575" cap="rnd">
              <a:solidFill>
                <a:schemeClr val="accent3"/>
              </a:solidFill>
              <a:round/>
            </a:ln>
            <a:effectLst/>
          </c:spPr>
          <c:marker>
            <c:symbol val="none"/>
          </c:marker>
          <c:dLbls>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88-47AE-B478-0DC5C9BED5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'Bijlage 6 - Herkomst &amp; geslacht'!$D$3:$N$3</c:f>
              <c:numCache>
                <c:formatCode>0\ </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'Bijlage 6 - Herkomst &amp; geslacht'!$D$46:$N$46</c:f>
              <c:numCache>
                <c:formatCode>0.0\ </c:formatCode>
                <c:ptCount val="11"/>
                <c:pt idx="0">
                  <c:v>27.717015889450263</c:v>
                </c:pt>
                <c:pt idx="1">
                  <c:v>26.85024441635105</c:v>
                </c:pt>
                <c:pt idx="2">
                  <c:v>23.154958635020055</c:v>
                </c:pt>
                <c:pt idx="3">
                  <c:v>21.975625656098998</c:v>
                </c:pt>
                <c:pt idx="4">
                  <c:v>20.998748479575234</c:v>
                </c:pt>
                <c:pt idx="5">
                  <c:v>19.897374047477527</c:v>
                </c:pt>
                <c:pt idx="6">
                  <c:v>21.248149737874972</c:v>
                </c:pt>
                <c:pt idx="7">
                  <c:v>19.339804028788045</c:v>
                </c:pt>
                <c:pt idx="8">
                  <c:v>15.873446489825305</c:v>
                </c:pt>
                <c:pt idx="9">
                  <c:v>17.561939011850754</c:v>
                </c:pt>
                <c:pt idx="10">
                  <c:v>19.113562469408439</c:v>
                </c:pt>
              </c:numCache>
            </c:numRef>
          </c:val>
          <c:smooth val="0"/>
          <c:extLst>
            <c:ext xmlns:c16="http://schemas.microsoft.com/office/drawing/2014/chart" uri="{C3380CC4-5D6E-409C-BE32-E72D297353CC}">
              <c16:uniqueId val="{00000002-F38A-447E-8BB7-A2D3086EE893}"/>
            </c:ext>
          </c:extLst>
        </c:ser>
        <c:dLbls>
          <c:showLegendKey val="0"/>
          <c:showVal val="0"/>
          <c:showCatName val="0"/>
          <c:showSerName val="0"/>
          <c:showPercent val="0"/>
          <c:showBubbleSize val="0"/>
        </c:dLbls>
        <c:smooth val="0"/>
        <c:axId val="1201753440"/>
        <c:axId val="1201750528"/>
      </c:lineChart>
      <c:catAx>
        <c:axId val="1201753440"/>
        <c:scaling>
          <c:orientation val="minMax"/>
        </c:scaling>
        <c:delete val="0"/>
        <c:axPos val="b"/>
        <c:numFmt formatCode="0\ "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0528"/>
        <c:crosses val="autoZero"/>
        <c:auto val="1"/>
        <c:lblAlgn val="ctr"/>
        <c:lblOffset val="100"/>
        <c:noMultiLvlLbl val="0"/>
      </c:catAx>
      <c:valAx>
        <c:axId val="1201750528"/>
        <c:scaling>
          <c:orientation val="minMax"/>
          <c:max val="40"/>
          <c:min val="0"/>
        </c:scaling>
        <c:delete val="0"/>
        <c:axPos val="l"/>
        <c:majorGridlines>
          <c:spPr>
            <a:ln w="9525" cap="flat" cmpd="sng" algn="ctr">
              <a:solidFill>
                <a:schemeClr val="tx1">
                  <a:lumMod val="15000"/>
                  <a:lumOff val="85000"/>
                </a:schemeClr>
              </a:solidFill>
              <a:round/>
            </a:ln>
            <a:effectLst/>
          </c:spPr>
        </c:majorGridlines>
        <c:numFmt formatCode="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753440"/>
        <c:crosses val="autoZero"/>
        <c:crossBetween val="between"/>
      </c:valAx>
      <c:spPr>
        <a:noFill/>
        <a:ln>
          <a:noFill/>
        </a:ln>
        <a:effectLst/>
      </c:spPr>
    </c:plotArea>
    <c:legend>
      <c:legendPos val="b"/>
      <c:layout>
        <c:manualLayout>
          <c:xMode val="edge"/>
          <c:yMode val="edge"/>
          <c:x val="0.55733674738026173"/>
          <c:y val="0.88946704578594338"/>
          <c:w val="0.38657963807155682"/>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5" Type="http://schemas.openxmlformats.org/officeDocument/2006/relationships/chart" Target="../charts/chart20.xml"/><Relationship Id="rId4"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editAs="oneCell">
    <xdr:from>
      <xdr:col>0</xdr:col>
      <xdr:colOff>472440</xdr:colOff>
      <xdr:row>62</xdr:row>
      <xdr:rowOff>110490</xdr:rowOff>
    </xdr:from>
    <xdr:to>
      <xdr:col>3</xdr:col>
      <xdr:colOff>340577</xdr:colOff>
      <xdr:row>72</xdr:row>
      <xdr:rowOff>0</xdr:rowOff>
    </xdr:to>
    <xdr:pic>
      <xdr:nvPicPr>
        <xdr:cNvPr id="2" name="Image 1">
          <a:extLst>
            <a:ext uri="{FF2B5EF4-FFF2-40B4-BE49-F238E27FC236}">
              <a16:creationId xmlns:a16="http://schemas.microsoft.com/office/drawing/2014/main" id="{6C2E195E-D0D6-4C90-9926-36E40C7D6F2B}"/>
            </a:ext>
          </a:extLst>
        </xdr:cNvPr>
        <xdr:cNvPicPr>
          <a:picLocks noChangeAspect="1"/>
        </xdr:cNvPicPr>
      </xdr:nvPicPr>
      <xdr:blipFill rotWithShape="1">
        <a:blip xmlns:r="http://schemas.openxmlformats.org/officeDocument/2006/relationships" r:embed="rId1"/>
        <a:srcRect t="14114" b="14505"/>
        <a:stretch/>
      </xdr:blipFill>
      <xdr:spPr>
        <a:xfrm>
          <a:off x="472440" y="10302240"/>
          <a:ext cx="3468587" cy="15925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2</xdr:row>
      <xdr:rowOff>9524</xdr:rowOff>
    </xdr:from>
    <xdr:to>
      <xdr:col>10</xdr:col>
      <xdr:colOff>304800</xdr:colOff>
      <xdr:row>26</xdr:row>
      <xdr:rowOff>142875</xdr:rowOff>
    </xdr:to>
    <xdr:graphicFrame macro="">
      <xdr:nvGraphicFramePr>
        <xdr:cNvPr id="2" name="Graphique 1">
          <a:extLst>
            <a:ext uri="{FF2B5EF4-FFF2-40B4-BE49-F238E27FC236}">
              <a16:creationId xmlns:a16="http://schemas.microsoft.com/office/drawing/2014/main" id="{0E09AE5C-B484-4E11-BEC5-2AE3864482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121443</xdr:colOff>
      <xdr:row>28</xdr:row>
      <xdr:rowOff>4762</xdr:rowOff>
    </xdr:from>
    <xdr:to>
      <xdr:col>10</xdr:col>
      <xdr:colOff>295275</xdr:colOff>
      <xdr:row>52</xdr:row>
      <xdr:rowOff>138113</xdr:rowOff>
    </xdr:to>
    <xdr:graphicFrame macro="">
      <xdr:nvGraphicFramePr>
        <xdr:cNvPr id="3" name="Graphique 2">
          <a:extLst>
            <a:ext uri="{FF2B5EF4-FFF2-40B4-BE49-F238E27FC236}">
              <a16:creationId xmlns:a16="http://schemas.microsoft.com/office/drawing/2014/main" id="{F1DE047C-0BDA-414E-BDC7-54EF8A526D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142875</xdr:colOff>
      <xdr:row>54</xdr:row>
      <xdr:rowOff>11906</xdr:rowOff>
    </xdr:from>
    <xdr:to>
      <xdr:col>10</xdr:col>
      <xdr:colOff>316707</xdr:colOff>
      <xdr:row>79</xdr:row>
      <xdr:rowOff>130969</xdr:rowOff>
    </xdr:to>
    <xdr:graphicFrame macro="">
      <xdr:nvGraphicFramePr>
        <xdr:cNvPr id="4" name="Graphique 3">
          <a:extLst>
            <a:ext uri="{FF2B5EF4-FFF2-40B4-BE49-F238E27FC236}">
              <a16:creationId xmlns:a16="http://schemas.microsoft.com/office/drawing/2014/main" id="{637068B9-2644-4969-9316-E70EFB9970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0.04333</cdr:x>
      <cdr:y>0.95434</cdr:y>
    </cdr:from>
    <cdr:to>
      <cdr:x>0.15574</cdr:x>
      <cdr:y>1</cdr:y>
    </cdr:to>
    <cdr:sp macro="" textlink="">
      <cdr:nvSpPr>
        <cdr:cNvPr id="2" name="ZoneTexte 1"/>
        <cdr:cNvSpPr txBox="1"/>
      </cdr:nvSpPr>
      <cdr:spPr>
        <a:xfrm xmlns:a="http://schemas.openxmlformats.org/drawingml/2006/main">
          <a:off x="532386" y="3941446"/>
          <a:ext cx="1381156" cy="18859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1100" i="1">
              <a:solidFill>
                <a:schemeClr val="tx1"/>
              </a:solidFill>
              <a:effectLst/>
              <a:latin typeface="+mn-lt"/>
              <a:ea typeface="+mn-ea"/>
              <a:cs typeface="+mn-cs"/>
            </a:rPr>
            <a:t>Bronnen: Statbel</a:t>
          </a:r>
          <a:r>
            <a:rPr lang="fr-BE" sz="1100" i="1" baseline="0">
              <a:solidFill>
                <a:schemeClr val="tx1"/>
              </a:solidFill>
              <a:effectLst/>
              <a:latin typeface="+mn-lt"/>
              <a:ea typeface="+mn-ea"/>
              <a:cs typeface="+mn-cs"/>
            </a:rPr>
            <a:t> (EAK), Berekeningen view.brussels</a:t>
          </a:r>
          <a:endParaRPr lang="fr-BE">
            <a:solidFill>
              <a:schemeClr val="tx1"/>
            </a:solidFill>
            <a:effectLst/>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0.03361</cdr:x>
      <cdr:y>0.95305</cdr:y>
    </cdr:from>
    <cdr:to>
      <cdr:x>0.15607</cdr:x>
      <cdr:y>1</cdr:y>
    </cdr:to>
    <cdr:sp macro="" textlink="">
      <cdr:nvSpPr>
        <cdr:cNvPr id="2" name="ZoneTexte 1"/>
        <cdr:cNvSpPr txBox="1"/>
      </cdr:nvSpPr>
      <cdr:spPr>
        <a:xfrm xmlns:a="http://schemas.openxmlformats.org/drawingml/2006/main">
          <a:off x="411885" y="3934300"/>
          <a:ext cx="1500736" cy="1938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1100" i="1">
              <a:solidFill>
                <a:schemeClr val="tx1"/>
              </a:solidFill>
              <a:effectLst/>
              <a:latin typeface="+mn-lt"/>
              <a:ea typeface="+mn-ea"/>
              <a:cs typeface="+mn-cs"/>
            </a:rPr>
            <a:t>Bronnen: Statbel</a:t>
          </a:r>
          <a:r>
            <a:rPr lang="fr-BE" sz="1100" i="1" baseline="0">
              <a:solidFill>
                <a:schemeClr val="tx1"/>
              </a:solidFill>
              <a:effectLst/>
              <a:latin typeface="+mn-lt"/>
              <a:ea typeface="+mn-ea"/>
              <a:cs typeface="+mn-cs"/>
            </a:rPr>
            <a:t> (EAK), Berekeningen view.brussels</a:t>
          </a:r>
          <a:endParaRPr lang="fr-BE">
            <a:solidFill>
              <a:schemeClr val="tx1"/>
            </a:solidFill>
            <a:effectLst/>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0.03361</cdr:x>
      <cdr:y>0.93927</cdr:y>
    </cdr:from>
    <cdr:to>
      <cdr:x>0.14602</cdr:x>
      <cdr:y>1</cdr:y>
    </cdr:to>
    <cdr:sp macro="" textlink="">
      <cdr:nvSpPr>
        <cdr:cNvPr id="2" name="ZoneTexte 1"/>
        <cdr:cNvSpPr txBox="1"/>
      </cdr:nvSpPr>
      <cdr:spPr>
        <a:xfrm xmlns:a="http://schemas.openxmlformats.org/drawingml/2006/main">
          <a:off x="411941" y="3877434"/>
          <a:ext cx="1377570" cy="25070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1100" i="1">
              <a:effectLst/>
              <a:latin typeface="+mn-lt"/>
              <a:ea typeface="+mn-ea"/>
              <a:cs typeface="+mn-cs"/>
            </a:rPr>
            <a:t>Bronnen: Statbel</a:t>
          </a:r>
          <a:r>
            <a:rPr lang="fr-BE" sz="1100" i="1" baseline="0">
              <a:effectLst/>
              <a:latin typeface="+mn-lt"/>
              <a:ea typeface="+mn-ea"/>
              <a:cs typeface="+mn-cs"/>
            </a:rPr>
            <a:t> (EAK), Berekeningen view.brussels</a:t>
          </a:r>
          <a:endParaRPr lang="nl-BE">
            <a:effectLst/>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110011</xdr:colOff>
      <xdr:row>1</xdr:row>
      <xdr:rowOff>37624</xdr:rowOff>
    </xdr:from>
    <xdr:to>
      <xdr:col>10</xdr:col>
      <xdr:colOff>60482</xdr:colOff>
      <xdr:row>17</xdr:row>
      <xdr:rowOff>124097</xdr:rowOff>
    </xdr:to>
    <xdr:graphicFrame macro="">
      <xdr:nvGraphicFramePr>
        <xdr:cNvPr id="3" name="Graphique 2">
          <a:extLst>
            <a:ext uri="{FF2B5EF4-FFF2-40B4-BE49-F238E27FC236}">
              <a16:creationId xmlns:a16="http://schemas.microsoft.com/office/drawing/2014/main" id="{1DD3AA6D-42BF-443B-AE85-17451F4A41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111919</xdr:colOff>
      <xdr:row>18</xdr:row>
      <xdr:rowOff>89807</xdr:rowOff>
    </xdr:from>
    <xdr:to>
      <xdr:col>10</xdr:col>
      <xdr:colOff>67017</xdr:colOff>
      <xdr:row>35</xdr:row>
      <xdr:rowOff>48986</xdr:rowOff>
    </xdr:to>
    <xdr:graphicFrame macro="">
      <xdr:nvGraphicFramePr>
        <xdr:cNvPr id="4" name="Graphique 3">
          <a:extLst>
            <a:ext uri="{FF2B5EF4-FFF2-40B4-BE49-F238E27FC236}">
              <a16:creationId xmlns:a16="http://schemas.microsoft.com/office/drawing/2014/main" id="{C2074827-6D41-4777-A246-7DB38B93A0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47625</xdr:rowOff>
    </xdr:from>
    <xdr:to>
      <xdr:col>10</xdr:col>
      <xdr:colOff>50348</xdr:colOff>
      <xdr:row>52</xdr:row>
      <xdr:rowOff>137772</xdr:rowOff>
    </xdr:to>
    <xdr:graphicFrame macro="">
      <xdr:nvGraphicFramePr>
        <xdr:cNvPr id="5" name="Graphique 4">
          <a:extLst>
            <a:ext uri="{FF2B5EF4-FFF2-40B4-BE49-F238E27FC236}">
              <a16:creationId xmlns:a16="http://schemas.microsoft.com/office/drawing/2014/main" id="{F149FF13-A727-454C-BFDB-F1F4E3CA91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0.03647</cdr:x>
      <cdr:y>0.91585</cdr:y>
    </cdr:from>
    <cdr:to>
      <cdr:x>0.49088</cdr:x>
      <cdr:y>1</cdr:y>
    </cdr:to>
    <cdr:sp macro="" textlink="">
      <cdr:nvSpPr>
        <cdr:cNvPr id="2" name="ZoneTexte 1"/>
        <cdr:cNvSpPr txBox="1"/>
      </cdr:nvSpPr>
      <cdr:spPr>
        <a:xfrm xmlns:a="http://schemas.openxmlformats.org/drawingml/2006/main">
          <a:off x="228599" y="3109913"/>
          <a:ext cx="2847975" cy="285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900" i="1">
              <a:solidFill>
                <a:schemeClr val="tx1"/>
              </a:solidFill>
              <a:effectLst/>
              <a:latin typeface="+mn-lt"/>
              <a:ea typeface="+mn-ea"/>
              <a:cs typeface="+mn-cs"/>
            </a:rPr>
            <a:t>Bronnen: Statbel</a:t>
          </a:r>
          <a:r>
            <a:rPr lang="fr-BE" sz="900" i="1" baseline="0">
              <a:solidFill>
                <a:schemeClr val="tx1"/>
              </a:solidFill>
              <a:effectLst/>
              <a:latin typeface="+mn-lt"/>
              <a:ea typeface="+mn-ea"/>
              <a:cs typeface="+mn-cs"/>
            </a:rPr>
            <a:t> (EAK), Berekeningen view.brussels</a:t>
          </a:r>
          <a:endParaRPr lang="fr-BE" sz="900">
            <a:solidFill>
              <a:schemeClr val="tx1"/>
            </a:solidFill>
            <a:effectLst/>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0.03647</cdr:x>
      <cdr:y>0.91585</cdr:y>
    </cdr:from>
    <cdr:to>
      <cdr:x>0.49088</cdr:x>
      <cdr:y>1</cdr:y>
    </cdr:to>
    <cdr:sp macro="" textlink="">
      <cdr:nvSpPr>
        <cdr:cNvPr id="2" name="ZoneTexte 1"/>
        <cdr:cNvSpPr txBox="1"/>
      </cdr:nvSpPr>
      <cdr:spPr>
        <a:xfrm xmlns:a="http://schemas.openxmlformats.org/drawingml/2006/main">
          <a:off x="228599" y="3109913"/>
          <a:ext cx="2847975" cy="285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900" i="1">
              <a:solidFill>
                <a:schemeClr val="tx1"/>
              </a:solidFill>
              <a:effectLst/>
              <a:latin typeface="+mn-lt"/>
              <a:ea typeface="+mn-ea"/>
              <a:cs typeface="+mn-cs"/>
            </a:rPr>
            <a:t>Bronnen: Statbel</a:t>
          </a:r>
          <a:r>
            <a:rPr lang="fr-BE" sz="900" i="1" baseline="0">
              <a:solidFill>
                <a:schemeClr val="tx1"/>
              </a:solidFill>
              <a:effectLst/>
              <a:latin typeface="+mn-lt"/>
              <a:ea typeface="+mn-ea"/>
              <a:cs typeface="+mn-cs"/>
            </a:rPr>
            <a:t> (EAK), Berekeningen view.brussels</a:t>
          </a:r>
          <a:endParaRPr lang="fr-BE" sz="900">
            <a:solidFill>
              <a:schemeClr val="tx1"/>
            </a:solidFill>
            <a:effectLst/>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0.03647</cdr:x>
      <cdr:y>0.91585</cdr:y>
    </cdr:from>
    <cdr:to>
      <cdr:x>0.49088</cdr:x>
      <cdr:y>1</cdr:y>
    </cdr:to>
    <cdr:sp macro="" textlink="">
      <cdr:nvSpPr>
        <cdr:cNvPr id="2" name="ZoneTexte 1"/>
        <cdr:cNvSpPr txBox="1"/>
      </cdr:nvSpPr>
      <cdr:spPr>
        <a:xfrm xmlns:a="http://schemas.openxmlformats.org/drawingml/2006/main">
          <a:off x="228599" y="3109913"/>
          <a:ext cx="2847975" cy="285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BE" sz="900" i="1">
              <a:solidFill>
                <a:schemeClr val="tx1"/>
              </a:solidFill>
            </a:rPr>
            <a:t>Bronnen : Statbel (AEK), Calculs view.brussels</a:t>
          </a:r>
        </a:p>
      </cdr:txBody>
    </cdr:sp>
  </cdr:relSizeAnchor>
</c:userShapes>
</file>

<file path=xl/drawings/drawing10.xml><?xml version="1.0" encoding="utf-8"?>
<xdr:wsDr xmlns:xdr="http://schemas.openxmlformats.org/drawingml/2006/spreadsheetDrawing" xmlns:a="http://schemas.openxmlformats.org/drawingml/2006/main">
  <xdr:twoCellAnchor>
    <xdr:from>
      <xdr:col>0</xdr:col>
      <xdr:colOff>140969</xdr:colOff>
      <xdr:row>20</xdr:row>
      <xdr:rowOff>31432</xdr:rowOff>
    </xdr:from>
    <xdr:to>
      <xdr:col>10</xdr:col>
      <xdr:colOff>401955</xdr:colOff>
      <xdr:row>35</xdr:row>
      <xdr:rowOff>50482</xdr:rowOff>
    </xdr:to>
    <xdr:graphicFrame macro="">
      <xdr:nvGraphicFramePr>
        <xdr:cNvPr id="4" name="Graphique 3">
          <a:extLst>
            <a:ext uri="{FF2B5EF4-FFF2-40B4-BE49-F238E27FC236}">
              <a16:creationId xmlns:a16="http://schemas.microsoft.com/office/drawing/2014/main" id="{10486D5E-7625-4FD8-AE64-0484717E24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0.01016</cdr:x>
      <cdr:y>0.90957</cdr:y>
    </cdr:from>
    <cdr:to>
      <cdr:x>0.47901</cdr:x>
      <cdr:y>1</cdr:y>
    </cdr:to>
    <cdr:sp macro="" textlink="">
      <cdr:nvSpPr>
        <cdr:cNvPr id="2" name="ZoneTexte 1">
          <a:extLst xmlns:a="http://schemas.openxmlformats.org/drawingml/2006/main">
            <a:ext uri="{FF2B5EF4-FFF2-40B4-BE49-F238E27FC236}">
              <a16:creationId xmlns:a16="http://schemas.microsoft.com/office/drawing/2014/main" id="{D557A4A2-AA94-432F-AB9F-B9BEC3F76AE3}"/>
            </a:ext>
          </a:extLst>
        </cdr:cNvPr>
        <cdr:cNvSpPr txBox="1"/>
      </cdr:nvSpPr>
      <cdr:spPr>
        <a:xfrm xmlns:a="http://schemas.openxmlformats.org/drawingml/2006/main">
          <a:off x="88900" y="2491666"/>
          <a:ext cx="4101394" cy="2477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solidFill>
                <a:schemeClr val="tx1"/>
              </a:solidFill>
              <a:effectLst/>
              <a:latin typeface="+mn-lt"/>
              <a:ea typeface="+mn-ea"/>
              <a:cs typeface="+mn-cs"/>
            </a:rPr>
            <a:t>Bronnen: Statbel</a:t>
          </a:r>
          <a:r>
            <a:rPr lang="fr-BE" sz="900" i="1" baseline="0">
              <a:solidFill>
                <a:schemeClr val="tx1"/>
              </a:solidFill>
              <a:effectLst/>
              <a:latin typeface="+mn-lt"/>
              <a:ea typeface="+mn-ea"/>
              <a:cs typeface="+mn-cs"/>
            </a:rPr>
            <a:t> (EAK), Berekeningen view.brussels</a:t>
          </a:r>
          <a:endParaRPr lang="fr-BE" sz="900">
            <a:solidFill>
              <a:schemeClr val="tx1"/>
            </a:solidFill>
            <a:effectLst/>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179068</xdr:colOff>
      <xdr:row>2</xdr:row>
      <xdr:rowOff>145731</xdr:rowOff>
    </xdr:from>
    <xdr:to>
      <xdr:col>20</xdr:col>
      <xdr:colOff>130967</xdr:colOff>
      <xdr:row>24</xdr:row>
      <xdr:rowOff>26670</xdr:rowOff>
    </xdr:to>
    <xdr:graphicFrame macro="">
      <xdr:nvGraphicFramePr>
        <xdr:cNvPr id="2" name="Graphique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35719</xdr:colOff>
      <xdr:row>28</xdr:row>
      <xdr:rowOff>101917</xdr:rowOff>
    </xdr:from>
    <xdr:to>
      <xdr:col>20</xdr:col>
      <xdr:colOff>41434</xdr:colOff>
      <xdr:row>50</xdr:row>
      <xdr:rowOff>53340</xdr:rowOff>
    </xdr:to>
    <xdr:graphicFrame macro="">
      <xdr:nvGraphicFramePr>
        <xdr:cNvPr id="3" name="Graphique 2">
          <a:extLst>
            <a:ext uri="{FF2B5EF4-FFF2-40B4-BE49-F238E27FC236}">
              <a16:creationId xmlns:a16="http://schemas.microsoft.com/office/drawing/2014/main" id="{2E727C72-22A4-4CBE-A9EB-D5858282E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0.00913</cdr:x>
      <cdr:y>0.94768</cdr:y>
    </cdr:from>
    <cdr:to>
      <cdr:x>0.46241</cdr:x>
      <cdr:y>1</cdr:y>
    </cdr:to>
    <cdr:sp macro="" textlink="">
      <cdr:nvSpPr>
        <cdr:cNvPr id="5" name="ZoneTexte 1"/>
        <cdr:cNvSpPr txBox="1"/>
      </cdr:nvSpPr>
      <cdr:spPr>
        <a:xfrm xmlns:a="http://schemas.openxmlformats.org/drawingml/2006/main">
          <a:off x="69850" y="4283162"/>
          <a:ext cx="3466932" cy="23645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 Statbel (EAK), Berekeningen view.brussels</a:t>
          </a:r>
          <a:endParaRPr lang="fr-BE" sz="900" i="1">
            <a:effectLst/>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0.00913</cdr:x>
      <cdr:y>0.94768</cdr:y>
    </cdr:from>
    <cdr:to>
      <cdr:x>0.46241</cdr:x>
      <cdr:y>1</cdr:y>
    </cdr:to>
    <cdr:sp macro="" textlink="">
      <cdr:nvSpPr>
        <cdr:cNvPr id="5" name="ZoneTexte 1"/>
        <cdr:cNvSpPr txBox="1"/>
      </cdr:nvSpPr>
      <cdr:spPr>
        <a:xfrm xmlns:a="http://schemas.openxmlformats.org/drawingml/2006/main">
          <a:off x="69850" y="4283162"/>
          <a:ext cx="3466932" cy="23645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1100" i="1">
              <a:effectLst/>
              <a:latin typeface="+mn-lt"/>
              <a:ea typeface="+mn-ea"/>
              <a:cs typeface="+mn-cs"/>
            </a:rPr>
            <a:t>Bronnen : Statbel (EAK), Berekeningen view.brussels</a:t>
          </a:r>
          <a:endParaRPr lang="fr-BE" sz="900">
            <a:effectLst/>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0</xdr:colOff>
      <xdr:row>4</xdr:row>
      <xdr:rowOff>24765</xdr:rowOff>
    </xdr:from>
    <xdr:to>
      <xdr:col>10</xdr:col>
      <xdr:colOff>161925</xdr:colOff>
      <xdr:row>22</xdr:row>
      <xdr:rowOff>91440</xdr:rowOff>
    </xdr:to>
    <xdr:graphicFrame macro="">
      <xdr:nvGraphicFramePr>
        <xdr:cNvPr id="2" name="Graphique 1">
          <a:extLst>
            <a:ext uri="{FF2B5EF4-FFF2-40B4-BE49-F238E27FC236}">
              <a16:creationId xmlns:a16="http://schemas.microsoft.com/office/drawing/2014/main" id="{6AF0EF4B-9063-4452-B2C8-7F54FA925A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31</xdr:row>
      <xdr:rowOff>12381</xdr:rowOff>
    </xdr:from>
    <xdr:to>
      <xdr:col>10</xdr:col>
      <xdr:colOff>236220</xdr:colOff>
      <xdr:row>50</xdr:row>
      <xdr:rowOff>102869</xdr:rowOff>
    </xdr:to>
    <xdr:graphicFrame macro="">
      <xdr:nvGraphicFramePr>
        <xdr:cNvPr id="3" name="Graphique 2">
          <a:extLst>
            <a:ext uri="{FF2B5EF4-FFF2-40B4-BE49-F238E27FC236}">
              <a16:creationId xmlns:a16="http://schemas.microsoft.com/office/drawing/2014/main" id="{FB34AB06-3EB7-46F6-815F-37B0989DD6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0.0163</cdr:x>
      <cdr:y>0.92237</cdr:y>
    </cdr:from>
    <cdr:to>
      <cdr:x>0.357</cdr:x>
      <cdr:y>1</cdr:y>
    </cdr:to>
    <cdr:sp macro="" textlink="">
      <cdr:nvSpPr>
        <cdr:cNvPr id="2" name="ZoneTexte 1">
          <a:extLst xmlns:a="http://schemas.openxmlformats.org/drawingml/2006/main">
            <a:ext uri="{FF2B5EF4-FFF2-40B4-BE49-F238E27FC236}">
              <a16:creationId xmlns:a16="http://schemas.microsoft.com/office/drawing/2014/main" id="{2FD4E500-49CB-4491-ABAE-C4C2E01B8894}"/>
            </a:ext>
          </a:extLst>
        </cdr:cNvPr>
        <cdr:cNvSpPr txBox="1"/>
      </cdr:nvSpPr>
      <cdr:spPr>
        <a:xfrm xmlns:a="http://schemas.openxmlformats.org/drawingml/2006/main">
          <a:off x="108454" y="2943152"/>
          <a:ext cx="2267081" cy="24772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0.01308</cdr:x>
      <cdr:y>0.91155</cdr:y>
    </cdr:from>
    <cdr:to>
      <cdr:x>0.38685</cdr:x>
      <cdr:y>0.99264</cdr:y>
    </cdr:to>
    <cdr:sp macro="" textlink="">
      <cdr:nvSpPr>
        <cdr:cNvPr id="2" name="ZoneTexte 1">
          <a:extLst xmlns:a="http://schemas.openxmlformats.org/drawingml/2006/main">
            <a:ext uri="{FF2B5EF4-FFF2-40B4-BE49-F238E27FC236}">
              <a16:creationId xmlns:a16="http://schemas.microsoft.com/office/drawing/2014/main" id="{686A5836-F324-45ED-A016-597FA56978DD}"/>
            </a:ext>
          </a:extLst>
        </cdr:cNvPr>
        <cdr:cNvSpPr txBox="1"/>
      </cdr:nvSpPr>
      <cdr:spPr>
        <a:xfrm xmlns:a="http://schemas.openxmlformats.org/drawingml/2006/main">
          <a:off x="79391" y="2784475"/>
          <a:ext cx="2267793" cy="24772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18.xml><?xml version="1.0" encoding="utf-8"?>
<xdr:wsDr xmlns:xdr="http://schemas.openxmlformats.org/drawingml/2006/spreadsheetDrawing" xmlns:a="http://schemas.openxmlformats.org/drawingml/2006/main">
  <xdr:twoCellAnchor>
    <xdr:from>
      <xdr:col>0</xdr:col>
      <xdr:colOff>26671</xdr:colOff>
      <xdr:row>2</xdr:row>
      <xdr:rowOff>20953</xdr:rowOff>
    </xdr:from>
    <xdr:to>
      <xdr:col>12</xdr:col>
      <xdr:colOff>140971</xdr:colOff>
      <xdr:row>21</xdr:row>
      <xdr:rowOff>161925</xdr:rowOff>
    </xdr:to>
    <xdr:graphicFrame macro="">
      <xdr:nvGraphicFramePr>
        <xdr:cNvPr id="7" name="Graphique 6">
          <a:extLst>
            <a:ext uri="{FF2B5EF4-FFF2-40B4-BE49-F238E27FC236}">
              <a16:creationId xmlns:a16="http://schemas.microsoft.com/office/drawing/2014/main" id="{6BF62D0D-4840-4671-85C8-8E38299A7C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165734</xdr:colOff>
      <xdr:row>2</xdr:row>
      <xdr:rowOff>64770</xdr:rowOff>
    </xdr:from>
    <xdr:to>
      <xdr:col>24</xdr:col>
      <xdr:colOff>93344</xdr:colOff>
      <xdr:row>22</xdr:row>
      <xdr:rowOff>0</xdr:rowOff>
    </xdr:to>
    <xdr:graphicFrame macro="">
      <xdr:nvGraphicFramePr>
        <xdr:cNvPr id="9" name="Graphique 8">
          <a:extLst>
            <a:ext uri="{FF2B5EF4-FFF2-40B4-BE49-F238E27FC236}">
              <a16:creationId xmlns:a16="http://schemas.microsoft.com/office/drawing/2014/main" id="{28DBE184-1567-40E8-BD91-8B5AEA06C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171450</xdr:rowOff>
    </xdr:from>
    <xdr:to>
      <xdr:col>12</xdr:col>
      <xdr:colOff>165734</xdr:colOff>
      <xdr:row>41</xdr:row>
      <xdr:rowOff>133350</xdr:rowOff>
    </xdr:to>
    <xdr:graphicFrame macro="">
      <xdr:nvGraphicFramePr>
        <xdr:cNvPr id="12" name="Graphique 11">
          <a:extLst>
            <a:ext uri="{FF2B5EF4-FFF2-40B4-BE49-F238E27FC236}">
              <a16:creationId xmlns:a16="http://schemas.microsoft.com/office/drawing/2014/main" id="{B3F1BBEF-E080-416C-89A1-7FCA54728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158115</xdr:colOff>
      <xdr:row>21</xdr:row>
      <xdr:rowOff>182879</xdr:rowOff>
    </xdr:from>
    <xdr:to>
      <xdr:col>24</xdr:col>
      <xdr:colOff>120015</xdr:colOff>
      <xdr:row>41</xdr:row>
      <xdr:rowOff>123824</xdr:rowOff>
    </xdr:to>
    <xdr:graphicFrame macro="">
      <xdr:nvGraphicFramePr>
        <xdr:cNvPr id="13" name="Graphique 12">
          <a:extLst>
            <a:ext uri="{FF2B5EF4-FFF2-40B4-BE49-F238E27FC236}">
              <a16:creationId xmlns:a16="http://schemas.microsoft.com/office/drawing/2014/main" id="{0DB66334-FC22-4EA0-A054-5D52D14506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0.01132</cdr:x>
      <cdr:y>0.88682</cdr:y>
    </cdr:from>
    <cdr:to>
      <cdr:x>0.39633</cdr:x>
      <cdr:y>0.97028</cdr:y>
    </cdr:to>
    <cdr:sp macro="" textlink="">
      <cdr:nvSpPr>
        <cdr:cNvPr id="2" name="ZoneTexte 1">
          <a:extLst xmlns:a="http://schemas.openxmlformats.org/drawingml/2006/main">
            <a:ext uri="{FF2B5EF4-FFF2-40B4-BE49-F238E27FC236}">
              <a16:creationId xmlns:a16="http://schemas.microsoft.com/office/drawing/2014/main" id="{9CCE1007-1766-40FA-A5F3-58D0D536BA22}"/>
            </a:ext>
          </a:extLst>
        </cdr:cNvPr>
        <cdr:cNvSpPr txBox="1"/>
      </cdr:nvSpPr>
      <cdr:spPr>
        <a:xfrm xmlns:a="http://schemas.openxmlformats.org/drawingml/2006/main">
          <a:off x="66675" y="2632075"/>
          <a:ext cx="2267074" cy="2477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0.01132</cdr:x>
      <cdr:y>0.88682</cdr:y>
    </cdr:from>
    <cdr:to>
      <cdr:x>0.39633</cdr:x>
      <cdr:y>0.97028</cdr:y>
    </cdr:to>
    <cdr:sp macro="" textlink="">
      <cdr:nvSpPr>
        <cdr:cNvPr id="2" name="ZoneTexte 1">
          <a:extLst xmlns:a="http://schemas.openxmlformats.org/drawingml/2006/main">
            <a:ext uri="{FF2B5EF4-FFF2-40B4-BE49-F238E27FC236}">
              <a16:creationId xmlns:a16="http://schemas.microsoft.com/office/drawing/2014/main" id="{9CCE1007-1766-40FA-A5F3-58D0D536BA22}"/>
            </a:ext>
          </a:extLst>
        </cdr:cNvPr>
        <cdr:cNvSpPr txBox="1"/>
      </cdr:nvSpPr>
      <cdr:spPr>
        <a:xfrm xmlns:a="http://schemas.openxmlformats.org/drawingml/2006/main">
          <a:off x="66675" y="2632075"/>
          <a:ext cx="2267074" cy="2477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0.01132</cdr:x>
      <cdr:y>0.88682</cdr:y>
    </cdr:from>
    <cdr:to>
      <cdr:x>0.39633</cdr:x>
      <cdr:y>0.97028</cdr:y>
    </cdr:to>
    <cdr:sp macro="" textlink="">
      <cdr:nvSpPr>
        <cdr:cNvPr id="2" name="ZoneTexte 1">
          <a:extLst xmlns:a="http://schemas.openxmlformats.org/drawingml/2006/main">
            <a:ext uri="{FF2B5EF4-FFF2-40B4-BE49-F238E27FC236}">
              <a16:creationId xmlns:a16="http://schemas.microsoft.com/office/drawing/2014/main" id="{9CCE1007-1766-40FA-A5F3-58D0D536BA22}"/>
            </a:ext>
          </a:extLst>
        </cdr:cNvPr>
        <cdr:cNvSpPr txBox="1"/>
      </cdr:nvSpPr>
      <cdr:spPr>
        <a:xfrm xmlns:a="http://schemas.openxmlformats.org/drawingml/2006/main">
          <a:off x="66675" y="2632075"/>
          <a:ext cx="2267074" cy="2477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0.01132</cdr:x>
      <cdr:y>0.88682</cdr:y>
    </cdr:from>
    <cdr:to>
      <cdr:x>0.39633</cdr:x>
      <cdr:y>0.97028</cdr:y>
    </cdr:to>
    <cdr:sp macro="" textlink="">
      <cdr:nvSpPr>
        <cdr:cNvPr id="2" name="ZoneTexte 1">
          <a:extLst xmlns:a="http://schemas.openxmlformats.org/drawingml/2006/main">
            <a:ext uri="{FF2B5EF4-FFF2-40B4-BE49-F238E27FC236}">
              <a16:creationId xmlns:a16="http://schemas.microsoft.com/office/drawing/2014/main" id="{9CCE1007-1766-40FA-A5F3-58D0D536BA22}"/>
            </a:ext>
          </a:extLst>
        </cdr:cNvPr>
        <cdr:cNvSpPr txBox="1"/>
      </cdr:nvSpPr>
      <cdr:spPr>
        <a:xfrm xmlns:a="http://schemas.openxmlformats.org/drawingml/2006/main">
          <a:off x="66675" y="2632075"/>
          <a:ext cx="2267074" cy="2477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BE" sz="900" i="1">
              <a:effectLst/>
              <a:latin typeface="+mn-lt"/>
              <a:ea typeface="+mn-ea"/>
              <a:cs typeface="+mn-cs"/>
            </a:rPr>
            <a:t>Bronnen: Statbel</a:t>
          </a:r>
          <a:r>
            <a:rPr lang="fr-BE" sz="900" i="1" baseline="0">
              <a:effectLst/>
              <a:latin typeface="+mn-lt"/>
              <a:ea typeface="+mn-ea"/>
              <a:cs typeface="+mn-cs"/>
            </a:rPr>
            <a:t> (</a:t>
          </a:r>
          <a:r>
            <a:rPr lang="fr-BE" sz="900" i="1">
              <a:effectLst/>
              <a:latin typeface="+mn-lt"/>
              <a:ea typeface="+mn-ea"/>
              <a:cs typeface="+mn-cs"/>
            </a:rPr>
            <a:t>EAK),</a:t>
          </a:r>
          <a:r>
            <a:rPr lang="fr-BE" sz="900" i="1" baseline="0">
              <a:effectLst/>
              <a:latin typeface="+mn-lt"/>
              <a:ea typeface="+mn-ea"/>
              <a:cs typeface="+mn-cs"/>
            </a:rPr>
            <a:t> </a:t>
          </a:r>
          <a:r>
            <a:rPr lang="fr-BE" sz="900" i="1">
              <a:effectLst/>
              <a:latin typeface="+mn-lt"/>
              <a:ea typeface="+mn-ea"/>
              <a:cs typeface="+mn-cs"/>
            </a:rPr>
            <a:t>Berekeningen</a:t>
          </a:r>
          <a:r>
            <a:rPr lang="fr-BE" sz="900" i="1" baseline="0">
              <a:effectLst/>
              <a:latin typeface="+mn-lt"/>
              <a:ea typeface="+mn-ea"/>
              <a:cs typeface="+mn-cs"/>
            </a:rPr>
            <a:t> </a:t>
          </a:r>
          <a:r>
            <a:rPr lang="fr-BE" sz="900" i="1">
              <a:effectLst/>
              <a:latin typeface="+mn-lt"/>
              <a:ea typeface="+mn-ea"/>
              <a:cs typeface="+mn-cs"/>
            </a:rPr>
            <a:t>view</a:t>
          </a:r>
          <a:r>
            <a:rPr lang="fr-BE" sz="900" i="1" baseline="0">
              <a:effectLst/>
              <a:latin typeface="+mn-lt"/>
              <a:ea typeface="+mn-ea"/>
              <a:cs typeface="+mn-cs"/>
            </a:rPr>
            <a:t>.</a:t>
          </a:r>
          <a:r>
            <a:rPr lang="fr-BE" sz="900" i="1">
              <a:effectLst/>
              <a:latin typeface="+mn-lt"/>
              <a:ea typeface="+mn-ea"/>
              <a:cs typeface="+mn-cs"/>
            </a:rPr>
            <a:t>brussels</a:t>
          </a:r>
          <a:endParaRPr lang="fr-BE" sz="900">
            <a:effectLst/>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18</xdr:col>
      <xdr:colOff>49530</xdr:colOff>
      <xdr:row>2</xdr:row>
      <xdr:rowOff>64770</xdr:rowOff>
    </xdr:from>
    <xdr:to>
      <xdr:col>25</xdr:col>
      <xdr:colOff>582930</xdr:colOff>
      <xdr:row>17</xdr:row>
      <xdr:rowOff>64770</xdr:rowOff>
    </xdr:to>
    <xdr:graphicFrame macro="">
      <xdr:nvGraphicFramePr>
        <xdr:cNvPr id="2" name="Graphique 1">
          <a:extLst>
            <a:ext uri="{FF2B5EF4-FFF2-40B4-BE49-F238E27FC236}">
              <a16:creationId xmlns:a16="http://schemas.microsoft.com/office/drawing/2014/main" id="{0B6E9682-C05E-456D-A527-F4CDC30CF6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26670</xdr:colOff>
      <xdr:row>17</xdr:row>
      <xdr:rowOff>148590</xdr:rowOff>
    </xdr:from>
    <xdr:to>
      <xdr:col>25</xdr:col>
      <xdr:colOff>558165</xdr:colOff>
      <xdr:row>32</xdr:row>
      <xdr:rowOff>148590</xdr:rowOff>
    </xdr:to>
    <xdr:graphicFrame macro="">
      <xdr:nvGraphicFramePr>
        <xdr:cNvPr id="5" name="Graphique 4">
          <a:extLst>
            <a:ext uri="{FF2B5EF4-FFF2-40B4-BE49-F238E27FC236}">
              <a16:creationId xmlns:a16="http://schemas.microsoft.com/office/drawing/2014/main" id="{C1D752AF-F7D6-40C7-959E-3510CBADFA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30480</xdr:colOff>
      <xdr:row>33</xdr:row>
      <xdr:rowOff>24765</xdr:rowOff>
    </xdr:from>
    <xdr:to>
      <xdr:col>25</xdr:col>
      <xdr:colOff>560070</xdr:colOff>
      <xdr:row>48</xdr:row>
      <xdr:rowOff>24765</xdr:rowOff>
    </xdr:to>
    <xdr:graphicFrame macro="">
      <xdr:nvGraphicFramePr>
        <xdr:cNvPr id="6" name="Graphique 5">
          <a:extLst>
            <a:ext uri="{FF2B5EF4-FFF2-40B4-BE49-F238E27FC236}">
              <a16:creationId xmlns:a16="http://schemas.microsoft.com/office/drawing/2014/main" id="{31177799-B530-45E7-8D92-09D22F3B3D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47625</xdr:colOff>
      <xdr:row>2</xdr:row>
      <xdr:rowOff>129540</xdr:rowOff>
    </xdr:from>
    <xdr:to>
      <xdr:col>35</xdr:col>
      <xdr:colOff>209550</xdr:colOff>
      <xdr:row>17</xdr:row>
      <xdr:rowOff>129540</xdr:rowOff>
    </xdr:to>
    <xdr:graphicFrame macro="">
      <xdr:nvGraphicFramePr>
        <xdr:cNvPr id="7" name="Graphique 6">
          <a:extLst>
            <a:ext uri="{FF2B5EF4-FFF2-40B4-BE49-F238E27FC236}">
              <a16:creationId xmlns:a16="http://schemas.microsoft.com/office/drawing/2014/main" id="{4D55781E-A2AD-4224-A6C4-383EFADB24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28575</xdr:colOff>
      <xdr:row>18</xdr:row>
      <xdr:rowOff>19050</xdr:rowOff>
    </xdr:from>
    <xdr:to>
      <xdr:col>35</xdr:col>
      <xdr:colOff>190500</xdr:colOff>
      <xdr:row>33</xdr:row>
      <xdr:rowOff>19050</xdr:rowOff>
    </xdr:to>
    <xdr:graphicFrame macro="">
      <xdr:nvGraphicFramePr>
        <xdr:cNvPr id="8" name="Graphique 7">
          <a:extLst>
            <a:ext uri="{FF2B5EF4-FFF2-40B4-BE49-F238E27FC236}">
              <a16:creationId xmlns:a16="http://schemas.microsoft.com/office/drawing/2014/main" id="{5833DDD8-F59B-400B-86EC-200FA99B5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27</xdr:col>
      <xdr:colOff>1905</xdr:colOff>
      <xdr:row>33</xdr:row>
      <xdr:rowOff>66675</xdr:rowOff>
    </xdr:from>
    <xdr:to>
      <xdr:col>35</xdr:col>
      <xdr:colOff>161925</xdr:colOff>
      <xdr:row>48</xdr:row>
      <xdr:rowOff>104775</xdr:rowOff>
    </xdr:to>
    <xdr:graphicFrame macro="">
      <xdr:nvGraphicFramePr>
        <xdr:cNvPr id="9" name="Graphique 8">
          <a:extLst>
            <a:ext uri="{FF2B5EF4-FFF2-40B4-BE49-F238E27FC236}">
              <a16:creationId xmlns:a16="http://schemas.microsoft.com/office/drawing/2014/main" id="{16B5C022-13ED-4862-92D9-B0A6F3625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eaLnBrk="1" fontAlgn="auto" latinLnBrk="0" hangingPunct="1"/>
          <a:r>
            <a:rPr lang="fr-BE" sz="900" i="1">
              <a:solidFill>
                <a:schemeClr val="tx1"/>
              </a:solidFill>
              <a:effectLst/>
              <a:latin typeface="+mn-lt"/>
              <a:ea typeface="+mn-ea"/>
              <a:cs typeface="+mn-cs"/>
            </a:rPr>
            <a:t>Bronnen: Statbel</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EAK),</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Berekeningen</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view</a:t>
          </a:r>
          <a:r>
            <a:rPr lang="fr-BE" sz="900" i="1" baseline="0">
              <a:solidFill>
                <a:schemeClr val="tx1"/>
              </a:solidFill>
              <a:effectLst/>
              <a:latin typeface="+mn-lt"/>
              <a:ea typeface="+mn-ea"/>
              <a:cs typeface="+mn-cs"/>
            </a:rPr>
            <a:t>.</a:t>
          </a:r>
          <a:r>
            <a:rPr lang="fr-BE" sz="900" i="1">
              <a:solidFill>
                <a:schemeClr val="tx1"/>
              </a:solidFill>
              <a:effectLst/>
              <a:latin typeface="+mn-lt"/>
              <a:ea typeface="+mn-ea"/>
              <a:cs typeface="+mn-cs"/>
            </a:rPr>
            <a:t>brussels</a:t>
          </a:r>
          <a:endParaRPr lang="fr-BE" sz="900">
            <a:solidFill>
              <a:schemeClr val="tx1"/>
            </a:solidFill>
            <a:effectLst/>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eaLnBrk="1" fontAlgn="auto" latinLnBrk="0" hangingPunct="1"/>
          <a:r>
            <a:rPr lang="fr-BE" sz="900" i="1">
              <a:solidFill>
                <a:schemeClr val="tx1"/>
              </a:solidFill>
              <a:effectLst/>
              <a:latin typeface="+mn-lt"/>
              <a:ea typeface="+mn-ea"/>
              <a:cs typeface="+mn-cs"/>
            </a:rPr>
            <a:t>Bronnen: Statbel</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EAK),</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Berekeningen</a:t>
          </a:r>
          <a:r>
            <a:rPr lang="fr-BE" sz="900" i="1" baseline="0">
              <a:solidFill>
                <a:schemeClr val="tx1"/>
              </a:solidFill>
              <a:effectLst/>
              <a:latin typeface="+mn-lt"/>
              <a:ea typeface="+mn-ea"/>
              <a:cs typeface="+mn-cs"/>
            </a:rPr>
            <a:t> </a:t>
          </a:r>
          <a:r>
            <a:rPr lang="fr-BE" sz="900" i="1">
              <a:solidFill>
                <a:schemeClr val="tx1"/>
              </a:solidFill>
              <a:effectLst/>
              <a:latin typeface="+mn-lt"/>
              <a:ea typeface="+mn-ea"/>
              <a:cs typeface="+mn-cs"/>
            </a:rPr>
            <a:t>view</a:t>
          </a:r>
          <a:r>
            <a:rPr lang="fr-BE" sz="900" i="1" baseline="0">
              <a:solidFill>
                <a:schemeClr val="tx1"/>
              </a:solidFill>
              <a:effectLst/>
              <a:latin typeface="+mn-lt"/>
              <a:ea typeface="+mn-ea"/>
              <a:cs typeface="+mn-cs"/>
            </a:rPr>
            <a:t>.</a:t>
          </a:r>
          <a:r>
            <a:rPr lang="fr-BE" sz="900" i="1">
              <a:solidFill>
                <a:schemeClr val="tx1"/>
              </a:solidFill>
              <a:effectLst/>
              <a:latin typeface="+mn-lt"/>
              <a:ea typeface="+mn-ea"/>
              <a:cs typeface="+mn-cs"/>
            </a:rPr>
            <a:t>brussels</a:t>
          </a:r>
          <a:endParaRPr lang="fr-BE" sz="900">
            <a:solidFill>
              <a:schemeClr val="tx1"/>
            </a:solidFill>
            <a:effectLst/>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eaLnBrk="1" fontAlgn="auto" latinLnBrk="0" hangingPunct="1"/>
          <a:r>
            <a:rPr lang="fr-BE" sz="900" i="1">
              <a:solidFill>
                <a:schemeClr val="tx1"/>
              </a:solidFill>
              <a:effectLst/>
              <a:latin typeface="+mn-lt"/>
              <a:ea typeface="+mn-ea"/>
              <a:cs typeface="+mn-cs"/>
            </a:rPr>
            <a:t>Bronnen: Statbel (EAK), Berekeningen view.brussels</a:t>
          </a:r>
        </a:p>
      </cdr:txBody>
    </cdr:sp>
  </cdr:relSizeAnchor>
</c:userShapes>
</file>

<file path=xl/drawings/drawing27.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eaLnBrk="1" fontAlgn="auto" latinLnBrk="0" hangingPunct="1"/>
          <a:r>
            <a:rPr lang="fr-BE" sz="900" i="1">
              <a:solidFill>
                <a:schemeClr val="tx1"/>
              </a:solidFill>
              <a:effectLst/>
              <a:latin typeface="+mn-lt"/>
              <a:ea typeface="+mn-ea"/>
              <a:cs typeface="+mn-cs"/>
            </a:rPr>
            <a:t>Bronnen: Statbel (EAK), Berekeningen view.brussels</a:t>
          </a:r>
        </a:p>
      </cdr:txBody>
    </cdr:sp>
  </cdr:relSizeAnchor>
</c:userShapes>
</file>

<file path=xl/drawings/drawing28.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eaLnBrk="1" fontAlgn="auto" latinLnBrk="0" hangingPunct="1"/>
          <a:r>
            <a:rPr lang="fr-BE" sz="900" i="1">
              <a:solidFill>
                <a:schemeClr val="tx1"/>
              </a:solidFill>
              <a:effectLst/>
              <a:latin typeface="+mn-lt"/>
              <a:ea typeface="+mn-ea"/>
              <a:cs typeface="+mn-cs"/>
            </a:rPr>
            <a:t>Bronnen: Statbel (EAK), Berekeningen view.brussels</a:t>
          </a:r>
        </a:p>
      </cdr:txBody>
    </cdr:sp>
  </cdr:relSizeAnchor>
</c:userShapes>
</file>

<file path=xl/drawings/drawing29.xml><?xml version="1.0" encoding="utf-8"?>
<c:userShapes xmlns:c="http://schemas.openxmlformats.org/drawingml/2006/chart">
  <cdr:relSizeAnchor xmlns:cdr="http://schemas.openxmlformats.org/drawingml/2006/chartDrawing">
    <cdr:from>
      <cdr:x>0.01838</cdr:x>
      <cdr:y>0.87963</cdr:y>
    </cdr:from>
    <cdr:to>
      <cdr:x>0.38736</cdr:x>
      <cdr:y>0.97079</cdr:y>
    </cdr:to>
    <cdr:sp macro="" textlink="">
      <cdr:nvSpPr>
        <cdr:cNvPr id="2" name="ZoneTexte 1">
          <a:extLst xmlns:a="http://schemas.openxmlformats.org/drawingml/2006/main">
            <a:ext uri="{FF2B5EF4-FFF2-40B4-BE49-F238E27FC236}">
              <a16:creationId xmlns:a16="http://schemas.microsoft.com/office/drawing/2014/main" id="{B0F963D2-37B7-49CD-A472-4E1F288C1734}"/>
            </a:ext>
          </a:extLst>
        </cdr:cNvPr>
        <cdr:cNvSpPr txBox="1"/>
      </cdr:nvSpPr>
      <cdr:spPr>
        <a:xfrm xmlns:a="http://schemas.openxmlformats.org/drawingml/2006/main">
          <a:off x="111760" y="2413000"/>
          <a:ext cx="2243709" cy="2500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eaLnBrk="1" fontAlgn="auto" latinLnBrk="0" hangingPunct="1"/>
          <a:r>
            <a:rPr lang="fr-BE" sz="900" i="1">
              <a:solidFill>
                <a:schemeClr val="tx1"/>
              </a:solidFill>
              <a:effectLst/>
              <a:latin typeface="+mn-lt"/>
              <a:ea typeface="+mn-ea"/>
              <a:cs typeface="+mn-cs"/>
            </a:rPr>
            <a:t>Bronnen: Statbel (EAK), Berekeningen view.brussels</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vwp-file01\Observatoire\Etudes\Publications\1_Publication_Observatoire\B_Publications%20sur%20le%20site%20d'Actiris\00%20Monitoring\Taux%20d'activit&#233;%20d'emploi%20et%20de%20ch&#244;mage\Taux%20d'activit&#233;%20d'emploi%20et%20de%20ch&#244;mage_juin-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TISTIEK_FFL2\Stat\RAMSTAT\STAT964\BROCHURE\S964R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A0"/>
      <sheetName val="A.1"/>
      <sheetName val="A.1.1"/>
      <sheetName val="A.1.2"/>
      <sheetName val="A.1.3"/>
      <sheetName val="A.1.4"/>
      <sheetName val="A.1.5"/>
      <sheetName val="A.1.6"/>
      <sheetName val="A.2b"/>
      <sheetName val="A.2.1"/>
      <sheetName val="A.2.1a"/>
      <sheetName val="A.2.2"/>
      <sheetName val="A.2.3"/>
      <sheetName val="A.2.4"/>
      <sheetName val="A.2.5"/>
      <sheetName val="A.2.6"/>
      <sheetName val="A.2.7"/>
      <sheetName val="A.3"/>
      <sheetName val="A.3.1"/>
      <sheetName val="A.3.2"/>
      <sheetName val="A.3.3"/>
      <sheetName val="A.3.4"/>
      <sheetName val="A.3.5"/>
      <sheetName val="A.3.6"/>
      <sheetName val="A.3.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 1"/>
      <sheetName val="Tabel 2"/>
      <sheetName val="Tabel 3"/>
      <sheetName val="Tabel 3bis"/>
      <sheetName val="Tabel 3ter"/>
      <sheetName val="Tabel 4"/>
      <sheetName val="Tabel 5, 5bis, 5ter"/>
      <sheetName val="Tabel 6"/>
      <sheetName val="Tabel 7"/>
      <sheetName val="Tabel 8"/>
      <sheetName val="Tabel 9"/>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9">
          <cell r="B9" t="str">
            <v>Stabiele tewerkstelling</v>
          </cell>
        </row>
        <row r="10">
          <cell r="B10" t="str">
            <v>11 mei 1997</v>
          </cell>
        </row>
      </sheetData>
    </sheetDataSet>
  </externalBook>
</externalLink>
</file>

<file path=xl/theme/theme1.xml><?xml version="1.0" encoding="utf-8"?>
<a:theme xmlns:a="http://schemas.openxmlformats.org/drawingml/2006/main" name="view 2 baton">
  <a:themeElements>
    <a:clrScheme name="Vue">
      <a:dk1>
        <a:srgbClr val="4A4A49"/>
      </a:dk1>
      <a:lt1>
        <a:sysClr val="window" lastClr="FFFFFF"/>
      </a:lt1>
      <a:dk2>
        <a:srgbClr val="0033A1"/>
      </a:dk2>
      <a:lt2>
        <a:srgbClr val="E7E6E6"/>
      </a:lt2>
      <a:accent1>
        <a:srgbClr val="0033A1"/>
      </a:accent1>
      <a:accent2>
        <a:srgbClr val="FFE21B"/>
      </a:accent2>
      <a:accent3>
        <a:srgbClr val="888A8B"/>
      </a:accent3>
      <a:accent4>
        <a:srgbClr val="205499"/>
      </a:accent4>
      <a:accent5>
        <a:srgbClr val="4A4A49"/>
      </a:accent5>
      <a:accent6>
        <a:srgbClr val="1C388A"/>
      </a:accent6>
      <a:hlink>
        <a:srgbClr val="0563C1"/>
      </a:hlink>
      <a:folHlink>
        <a:srgbClr val="954F72"/>
      </a:folHlink>
    </a:clrScheme>
    <a:fontScheme name="view 2">
      <a:majorFont>
        <a:latin typeface="Baton Turbo"/>
        <a:ea typeface=""/>
        <a:cs typeface=""/>
      </a:majorFont>
      <a:minorFont>
        <a:latin typeface="Baton Turb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bel.fgov.be/nl/nieuws/arbeidsmarktsituatie-volgens-herkomst-nationalit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CACD-09E5-4CB2-8743-54D0DB9D4CCA}">
  <sheetPr>
    <pageSetUpPr fitToPage="1"/>
  </sheetPr>
  <dimension ref="A1:G61"/>
  <sheetViews>
    <sheetView showGridLines="0" tabSelected="1" workbookViewId="0">
      <selection sqref="A1:G1"/>
    </sheetView>
  </sheetViews>
  <sheetFormatPr baseColWidth="10" defaultColWidth="11.25" defaultRowHeight="14.25"/>
  <cols>
    <col min="1" max="7" width="13.25" customWidth="1"/>
    <col min="8" max="8" width="10.25" customWidth="1"/>
  </cols>
  <sheetData>
    <row r="1" spans="1:7" ht="35.25" customHeight="1">
      <c r="A1" s="545" t="s">
        <v>197</v>
      </c>
      <c r="B1" s="545"/>
      <c r="C1" s="545"/>
      <c r="D1" s="545"/>
      <c r="E1" s="545"/>
      <c r="F1" s="545"/>
      <c r="G1" s="545"/>
    </row>
    <row r="2" spans="1:7" ht="11.25" customHeight="1"/>
    <row r="3" spans="1:7" ht="18" customHeight="1">
      <c r="A3" s="546" t="s">
        <v>3</v>
      </c>
      <c r="B3" s="546"/>
      <c r="C3" s="546"/>
      <c r="D3" s="546"/>
      <c r="E3" s="546"/>
      <c r="F3" s="546"/>
      <c r="G3" s="546"/>
    </row>
    <row r="4" spans="1:7" ht="19.149999999999999" customHeight="1">
      <c r="A4" s="547" t="s">
        <v>203</v>
      </c>
      <c r="B4" s="547"/>
      <c r="C4" s="547"/>
      <c r="D4" s="547"/>
      <c r="E4" s="547"/>
      <c r="F4" s="547"/>
      <c r="G4" s="547"/>
    </row>
    <row r="5" spans="1:7" ht="9" customHeight="1"/>
    <row r="6" spans="1:7" ht="15.75">
      <c r="A6" s="231" t="s">
        <v>7</v>
      </c>
    </row>
    <row r="7" spans="1:7" ht="10.9" customHeight="1"/>
    <row r="8" spans="1:7">
      <c r="A8" s="276" t="s">
        <v>8</v>
      </c>
      <c r="B8" s="30"/>
    </row>
    <row r="9" spans="1:7" ht="16.899999999999999" customHeight="1">
      <c r="A9" s="30" t="s">
        <v>9</v>
      </c>
      <c r="B9" s="30"/>
    </row>
    <row r="10" spans="1:7" ht="16.899999999999999" customHeight="1">
      <c r="A10" s="30" t="s">
        <v>10</v>
      </c>
      <c r="B10" s="30"/>
    </row>
    <row r="11" spans="1:7" ht="16.899999999999999" customHeight="1">
      <c r="A11" s="30" t="s">
        <v>11</v>
      </c>
      <c r="B11" s="30"/>
    </row>
    <row r="12" spans="1:7" ht="16.899999999999999" customHeight="1">
      <c r="A12" s="30" t="s">
        <v>12</v>
      </c>
      <c r="B12" s="30"/>
    </row>
    <row r="13" spans="1:7" ht="16.899999999999999" customHeight="1">
      <c r="A13" s="30" t="s">
        <v>13</v>
      </c>
      <c r="B13" s="30"/>
    </row>
    <row r="14" spans="1:7" ht="16.899999999999999" customHeight="1">
      <c r="A14" s="30" t="s">
        <v>14</v>
      </c>
      <c r="B14" s="30"/>
    </row>
    <row r="15" spans="1:7" ht="16.899999999999999" customHeight="1">
      <c r="A15" s="30" t="s">
        <v>15</v>
      </c>
      <c r="B15" s="30"/>
    </row>
    <row r="16" spans="1:7" ht="16.899999999999999" customHeight="1">
      <c r="A16" s="30" t="s">
        <v>16</v>
      </c>
      <c r="B16" s="30"/>
    </row>
    <row r="17" spans="1:2" ht="16.899999999999999" customHeight="1">
      <c r="A17" s="30" t="s">
        <v>17</v>
      </c>
      <c r="B17" s="30"/>
    </row>
    <row r="18" spans="1:2" ht="16.899999999999999" customHeight="1">
      <c r="A18" s="30" t="s">
        <v>18</v>
      </c>
      <c r="B18" s="30"/>
    </row>
    <row r="19" spans="1:2" ht="14.45" customHeight="1">
      <c r="A19" s="30"/>
      <c r="B19" s="30"/>
    </row>
    <row r="20" spans="1:2">
      <c r="A20" s="276" t="s">
        <v>19</v>
      </c>
      <c r="B20" s="30"/>
    </row>
    <row r="21" spans="1:2" ht="16.149999999999999" customHeight="1">
      <c r="A21" s="30" t="s">
        <v>20</v>
      </c>
      <c r="B21" s="30"/>
    </row>
    <row r="22" spans="1:2" ht="16.149999999999999" customHeight="1">
      <c r="A22" s="30" t="s">
        <v>21</v>
      </c>
      <c r="B22" s="30"/>
    </row>
    <row r="23" spans="1:2" ht="16.149999999999999" customHeight="1">
      <c r="A23" s="30" t="s">
        <v>22</v>
      </c>
      <c r="B23" s="30"/>
    </row>
    <row r="24" spans="1:2" ht="16.149999999999999" customHeight="1">
      <c r="A24" s="30" t="s">
        <v>23</v>
      </c>
      <c r="B24" s="30"/>
    </row>
    <row r="25" spans="1:2" ht="16.149999999999999" customHeight="1">
      <c r="A25" s="30" t="s">
        <v>24</v>
      </c>
      <c r="B25" s="30"/>
    </row>
    <row r="26" spans="1:2" ht="16.149999999999999" customHeight="1">
      <c r="A26" s="30" t="s">
        <v>25</v>
      </c>
      <c r="B26" s="30"/>
    </row>
    <row r="27" spans="1:2" ht="16.149999999999999" customHeight="1">
      <c r="A27" s="30" t="s">
        <v>26</v>
      </c>
      <c r="B27" s="30"/>
    </row>
    <row r="28" spans="1:2" ht="16.149999999999999" customHeight="1">
      <c r="A28" s="30" t="s">
        <v>27</v>
      </c>
      <c r="B28" s="30"/>
    </row>
    <row r="29" spans="1:2" ht="16.149999999999999" customHeight="1">
      <c r="A29" s="30" t="s">
        <v>28</v>
      </c>
      <c r="B29" s="30"/>
    </row>
    <row r="30" spans="1:2" ht="15.6" customHeight="1">
      <c r="A30" s="30" t="s">
        <v>29</v>
      </c>
      <c r="B30" s="30"/>
    </row>
    <row r="31" spans="1:2" ht="13.9" customHeight="1">
      <c r="A31" s="30"/>
      <c r="B31" s="30"/>
    </row>
    <row r="32" spans="1:2">
      <c r="A32" s="276" t="s">
        <v>30</v>
      </c>
      <c r="B32" s="30"/>
    </row>
    <row r="33" spans="1:6" ht="16.899999999999999" customHeight="1">
      <c r="A33" s="30" t="s">
        <v>31</v>
      </c>
      <c r="B33" s="30"/>
    </row>
    <row r="34" spans="1:6" ht="16.899999999999999" customHeight="1">
      <c r="A34" s="30" t="s">
        <v>32</v>
      </c>
      <c r="B34" s="30"/>
    </row>
    <row r="35" spans="1:6" ht="16.899999999999999" customHeight="1">
      <c r="A35" s="30" t="s">
        <v>33</v>
      </c>
      <c r="B35" s="30"/>
    </row>
    <row r="36" spans="1:6" ht="16.899999999999999" customHeight="1">
      <c r="A36" s="30" t="s">
        <v>34</v>
      </c>
      <c r="B36" s="30"/>
    </row>
    <row r="37" spans="1:6" ht="16.899999999999999" customHeight="1">
      <c r="A37" s="30" t="s">
        <v>35</v>
      </c>
      <c r="B37" s="30"/>
    </row>
    <row r="38" spans="1:6" ht="16.899999999999999" customHeight="1">
      <c r="A38" s="30" t="s">
        <v>36</v>
      </c>
      <c r="B38" s="30"/>
    </row>
    <row r="39" spans="1:6" ht="16.899999999999999" customHeight="1">
      <c r="A39" s="30" t="s">
        <v>37</v>
      </c>
      <c r="B39" s="30"/>
    </row>
    <row r="40" spans="1:6" ht="16.899999999999999" customHeight="1">
      <c r="A40" s="30" t="s">
        <v>38</v>
      </c>
      <c r="B40" s="30"/>
    </row>
    <row r="41" spans="1:6" ht="16.899999999999999" customHeight="1">
      <c r="A41" s="30" t="s">
        <v>39</v>
      </c>
      <c r="B41" s="30"/>
    </row>
    <row r="42" spans="1:6" ht="16.899999999999999" customHeight="1">
      <c r="A42" s="30" t="s">
        <v>40</v>
      </c>
      <c r="B42" s="30"/>
    </row>
    <row r="43" spans="1:6" ht="16.899999999999999" customHeight="1">
      <c r="A43" s="30" t="s">
        <v>41</v>
      </c>
      <c r="B43" s="30"/>
    </row>
    <row r="44" spans="1:6" ht="16.899999999999999" customHeight="1">
      <c r="A44" s="30" t="s">
        <v>42</v>
      </c>
      <c r="B44" s="30"/>
    </row>
    <row r="45" spans="1:6">
      <c r="A45" s="30" t="s">
        <v>194</v>
      </c>
      <c r="B45" s="30"/>
    </row>
    <row r="46" spans="1:6">
      <c r="A46" s="30"/>
      <c r="B46" s="30"/>
    </row>
    <row r="47" spans="1:6" ht="15.75">
      <c r="A47" s="231" t="s">
        <v>43</v>
      </c>
    </row>
    <row r="48" spans="1:6">
      <c r="B48" s="30"/>
      <c r="C48" s="30"/>
      <c r="D48" s="30"/>
      <c r="E48" s="30"/>
      <c r="F48" s="30"/>
    </row>
    <row r="49" spans="1:7" ht="43.9" customHeight="1">
      <c r="A49" s="549" t="s">
        <v>195</v>
      </c>
      <c r="B49" s="549"/>
      <c r="C49" s="549"/>
      <c r="D49" s="549"/>
      <c r="E49" s="549"/>
      <c r="F49" s="549"/>
      <c r="G49" s="549"/>
    </row>
    <row r="50" spans="1:7" ht="45" customHeight="1">
      <c r="A50" s="549" t="s">
        <v>44</v>
      </c>
      <c r="B50" s="549"/>
      <c r="C50" s="549"/>
      <c r="D50" s="549"/>
      <c r="E50" s="549"/>
      <c r="F50" s="549"/>
      <c r="G50" s="549"/>
    </row>
    <row r="51" spans="1:7" ht="42" customHeight="1">
      <c r="A51" s="549" t="s">
        <v>196</v>
      </c>
      <c r="B51" s="549"/>
      <c r="C51" s="549"/>
      <c r="D51" s="549"/>
      <c r="E51" s="549"/>
      <c r="F51" s="549"/>
      <c r="G51" s="549"/>
    </row>
    <row r="52" spans="1:7" ht="39.6" customHeight="1">
      <c r="A52" s="549" t="s">
        <v>45</v>
      </c>
      <c r="B52" s="549"/>
      <c r="C52" s="549"/>
      <c r="D52" s="549"/>
      <c r="E52" s="549"/>
      <c r="F52" s="549"/>
      <c r="G52" s="549"/>
    </row>
    <row r="53" spans="1:7">
      <c r="A53" s="213"/>
      <c r="B53" s="213"/>
      <c r="C53" s="213"/>
      <c r="D53" s="213"/>
      <c r="E53" s="213"/>
      <c r="F53" s="213"/>
      <c r="G53" s="213"/>
    </row>
    <row r="54" spans="1:7">
      <c r="A54" s="230" t="s">
        <v>46</v>
      </c>
    </row>
    <row r="55" spans="1:7" ht="13.9" customHeight="1">
      <c r="A55" s="548" t="s">
        <v>47</v>
      </c>
      <c r="B55" s="548"/>
      <c r="C55" s="548"/>
      <c r="D55" s="548"/>
      <c r="E55" s="548"/>
      <c r="F55" s="548"/>
      <c r="G55" s="548"/>
    </row>
    <row r="56" spans="1:7" ht="26.45" customHeight="1">
      <c r="A56" s="548" t="s">
        <v>48</v>
      </c>
      <c r="B56" s="548"/>
      <c r="C56" s="548"/>
      <c r="D56" s="548"/>
      <c r="E56" s="548"/>
      <c r="F56" s="548"/>
      <c r="G56" s="548"/>
    </row>
    <row r="57" spans="1:7">
      <c r="A57" s="180"/>
      <c r="B57" s="180"/>
      <c r="C57" s="180"/>
      <c r="D57" s="180"/>
      <c r="E57" s="180"/>
      <c r="F57" s="180"/>
      <c r="G57" s="180"/>
    </row>
    <row r="58" spans="1:7" ht="13.9" customHeight="1">
      <c r="A58" s="549" t="s">
        <v>49</v>
      </c>
      <c r="B58" s="549"/>
      <c r="C58" s="549"/>
      <c r="D58" s="549"/>
      <c r="E58" s="549"/>
      <c r="F58" s="549"/>
      <c r="G58" s="549"/>
    </row>
    <row r="59" spans="1:7">
      <c r="A59" s="213"/>
      <c r="B59" s="212"/>
      <c r="C59" s="212"/>
      <c r="D59" s="212"/>
      <c r="E59" s="212"/>
      <c r="F59" s="212"/>
      <c r="G59" s="212"/>
    </row>
    <row r="60" spans="1:7" ht="57" customHeight="1">
      <c r="A60" s="549" t="s">
        <v>50</v>
      </c>
      <c r="B60" s="549"/>
      <c r="C60" s="549"/>
      <c r="D60" s="549"/>
      <c r="E60" s="549"/>
      <c r="F60" s="549"/>
      <c r="G60" s="549"/>
    </row>
    <row r="61" spans="1:7">
      <c r="A61" s="531" t="s">
        <v>51</v>
      </c>
    </row>
  </sheetData>
  <mergeCells count="11">
    <mergeCell ref="A60:G60"/>
    <mergeCell ref="A49:G49"/>
    <mergeCell ref="A50:G50"/>
    <mergeCell ref="A51:G51"/>
    <mergeCell ref="A52:G52"/>
    <mergeCell ref="A58:G58"/>
    <mergeCell ref="A1:G1"/>
    <mergeCell ref="A3:G3"/>
    <mergeCell ref="A4:G4"/>
    <mergeCell ref="A55:G55"/>
    <mergeCell ref="A56:G56"/>
  </mergeCells>
  <hyperlinks>
    <hyperlink ref="A61" r:id="rId1" xr:uid="{32836880-2C88-4559-8784-A48C8D2D1BA9}"/>
  </hyperlinks>
  <pageMargins left="0.7" right="0.7" top="0.75" bottom="0.75" header="0.3" footer="0.3"/>
  <pageSetup paperSize="9" scale="87" fitToHeight="0" orientation="portrait" horizontalDpi="360" verticalDpi="360" r:id="rId2"/>
  <rowBreaks count="1" manualBreakCount="1">
    <brk id="46" max="6"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7"/>
  <sheetViews>
    <sheetView showGridLines="0" zoomScale="90" zoomScaleNormal="90" workbookViewId="0">
      <pane ySplit="1" topLeftCell="A2" activePane="bottomLeft" state="frozen"/>
      <selection pane="bottomLeft" activeCell="A3" sqref="A3"/>
    </sheetView>
  </sheetViews>
  <sheetFormatPr baseColWidth="10" defaultColWidth="8.875" defaultRowHeight="14.25"/>
  <cols>
    <col min="1" max="1" width="19.75" customWidth="1"/>
    <col min="2" max="2" width="7.25" customWidth="1"/>
    <col min="3" max="3" width="11.25" hidden="1" customWidth="1"/>
    <col min="4" max="7" width="11.25" customWidth="1"/>
    <col min="8" max="11" width="12.25" customWidth="1"/>
    <col min="12" max="14" width="10.625" customWidth="1"/>
    <col min="15" max="17" width="12.25" customWidth="1"/>
  </cols>
  <sheetData>
    <row r="1" spans="1:17" ht="18">
      <c r="A1" s="256" t="s">
        <v>197</v>
      </c>
    </row>
    <row r="2" spans="1:17" ht="9.75" customHeight="1"/>
    <row r="3" spans="1:17">
      <c r="A3" s="232" t="s">
        <v>158</v>
      </c>
      <c r="B3" s="1"/>
      <c r="C3" s="1"/>
      <c r="D3" s="1"/>
      <c r="E3" s="1"/>
      <c r="F3" s="1"/>
      <c r="G3" s="1"/>
    </row>
    <row r="4" spans="1:17" ht="27" customHeight="1">
      <c r="A4" s="558"/>
      <c r="B4" s="551"/>
      <c r="C4" s="271">
        <v>2014</v>
      </c>
      <c r="D4" s="272">
        <v>2015</v>
      </c>
      <c r="E4" s="272">
        <v>2016</v>
      </c>
      <c r="F4" s="272">
        <v>2017</v>
      </c>
      <c r="G4" s="272">
        <v>2018</v>
      </c>
      <c r="H4" s="272">
        <v>2019</v>
      </c>
      <c r="I4" s="272">
        <v>2020</v>
      </c>
      <c r="J4" s="272">
        <v>2021</v>
      </c>
      <c r="K4" s="272">
        <v>2022</v>
      </c>
      <c r="L4" s="272">
        <v>2023</v>
      </c>
      <c r="M4" s="272">
        <v>2024</v>
      </c>
      <c r="N4" s="272">
        <v>2025</v>
      </c>
      <c r="O4" s="272" t="s">
        <v>155</v>
      </c>
      <c r="P4" s="272" t="s">
        <v>156</v>
      </c>
      <c r="Q4" s="272" t="s">
        <v>157</v>
      </c>
    </row>
    <row r="5" spans="1:17" ht="13.9" customHeight="1">
      <c r="A5" s="555" t="s">
        <v>52</v>
      </c>
      <c r="B5" s="235" t="s">
        <v>56</v>
      </c>
      <c r="C5" s="237">
        <v>0.58799999999999997</v>
      </c>
      <c r="D5" s="238">
        <v>0.59200000000000008</v>
      </c>
      <c r="E5" s="238">
        <v>0.60299999999999998</v>
      </c>
      <c r="F5" s="238">
        <v>0.61905273023552554</v>
      </c>
      <c r="G5" s="238">
        <v>0.61167956771065779</v>
      </c>
      <c r="H5" s="238">
        <v>0.62005841127256001</v>
      </c>
      <c r="I5" s="238">
        <v>0.62008490905375002</v>
      </c>
      <c r="J5" s="238">
        <v>0.62660228404608997</v>
      </c>
      <c r="K5" s="239">
        <v>0.64457072521241032</v>
      </c>
      <c r="L5" s="239">
        <v>0.67195662329940409</v>
      </c>
      <c r="M5" s="239">
        <v>0.64859866468148075</v>
      </c>
      <c r="N5" s="239">
        <v>0.63040436873055916</v>
      </c>
      <c r="O5" s="240">
        <f>(N5-M5)*100</f>
        <v>-1.8194295950921591</v>
      </c>
      <c r="P5" s="241">
        <f>(N5-I5)*100</f>
        <v>1.031945967680914</v>
      </c>
      <c r="Q5" s="241">
        <f>(N5-D5)*100</f>
        <v>3.840436873055908</v>
      </c>
    </row>
    <row r="6" spans="1:17">
      <c r="A6" s="556"/>
      <c r="B6" s="236" t="s">
        <v>57</v>
      </c>
      <c r="C6" s="237">
        <v>0.498</v>
      </c>
      <c r="D6" s="238">
        <v>0.49200000000000005</v>
      </c>
      <c r="E6" s="238">
        <v>0.503</v>
      </c>
      <c r="F6" s="238">
        <v>0.5048251482382724</v>
      </c>
      <c r="G6" s="238">
        <v>0.52431746368689769</v>
      </c>
      <c r="H6" s="238">
        <v>0.51821776391954999</v>
      </c>
      <c r="I6" s="238">
        <v>0.51090554669000998</v>
      </c>
      <c r="J6" s="238">
        <v>0.51967034069411999</v>
      </c>
      <c r="K6" s="239">
        <v>0.5537705199582087</v>
      </c>
      <c r="L6" s="239">
        <v>0.54846342897707967</v>
      </c>
      <c r="M6" s="239">
        <v>0.52992623154338281</v>
      </c>
      <c r="N6" s="239">
        <v>0.54165543024544949</v>
      </c>
      <c r="O6" s="240">
        <f>(N6-M6)*100</f>
        <v>1.1729198702066679</v>
      </c>
      <c r="P6" s="241">
        <f>(N6-I6)*100</f>
        <v>3.0749883555439506</v>
      </c>
      <c r="Q6" s="241">
        <f t="shared" ref="Q6:Q15" si="0">(N6-D6)*100</f>
        <v>4.9655430245449441</v>
      </c>
    </row>
    <row r="7" spans="1:17">
      <c r="A7" s="557"/>
      <c r="B7" s="242" t="s">
        <v>0</v>
      </c>
      <c r="C7" s="243">
        <v>0.54299999999999993</v>
      </c>
      <c r="D7" s="244">
        <v>0.54200000000000004</v>
      </c>
      <c r="E7" s="244">
        <v>0.55299999999999994</v>
      </c>
      <c r="F7" s="244">
        <v>0.56173462296085075</v>
      </c>
      <c r="G7" s="244">
        <v>0.56794274335127914</v>
      </c>
      <c r="H7" s="244">
        <v>0.56911639199710995</v>
      </c>
      <c r="I7" s="244">
        <v>0.56549632678781003</v>
      </c>
      <c r="J7" s="244">
        <v>0.57315781864896997</v>
      </c>
      <c r="K7" s="245">
        <v>0.59908175532436125</v>
      </c>
      <c r="L7" s="245">
        <v>0.6099916416955955</v>
      </c>
      <c r="M7" s="245">
        <v>0.58900045215753727</v>
      </c>
      <c r="N7" s="245">
        <v>0.58577318559954938</v>
      </c>
      <c r="O7" s="246">
        <f t="shared" ref="O7:O16" si="1">(N7-M7)*100</f>
        <v>-0.32272665579878845</v>
      </c>
      <c r="P7" s="247">
        <f t="shared" ref="P7:P16" si="2">(N7-I7)*100</f>
        <v>2.0276858811739351</v>
      </c>
      <c r="Q7" s="247">
        <f t="shared" si="0"/>
        <v>4.3773185599549347</v>
      </c>
    </row>
    <row r="8" spans="1:17">
      <c r="A8" s="552" t="s">
        <v>53</v>
      </c>
      <c r="B8" s="13" t="s">
        <v>56</v>
      </c>
      <c r="C8" s="14">
        <v>0.70299999999999996</v>
      </c>
      <c r="D8" s="15">
        <v>0.69700000000000006</v>
      </c>
      <c r="E8" s="15">
        <v>0.70499999999999996</v>
      </c>
      <c r="F8" s="15">
        <v>0.71862439994232996</v>
      </c>
      <c r="G8" s="15">
        <v>0.72781631962620597</v>
      </c>
      <c r="H8" s="15">
        <v>0.73802209321492995</v>
      </c>
      <c r="I8" s="15">
        <v>0.72720118856041005</v>
      </c>
      <c r="J8" s="15">
        <v>0.72917792398109005</v>
      </c>
      <c r="K8" s="150">
        <v>0.74379722443464757</v>
      </c>
      <c r="L8" s="150">
        <v>0.74379901008568128</v>
      </c>
      <c r="M8" s="150">
        <v>0.74231761888827885</v>
      </c>
      <c r="N8" s="150">
        <v>0.74643284310464419</v>
      </c>
      <c r="O8" s="131">
        <f t="shared" si="1"/>
        <v>0.4115224216365343</v>
      </c>
      <c r="P8" s="130">
        <f t="shared" si="2"/>
        <v>1.9231654544234145</v>
      </c>
      <c r="Q8" s="130">
        <f t="shared" si="0"/>
        <v>4.9432843104644135</v>
      </c>
    </row>
    <row r="9" spans="1:17">
      <c r="A9" s="553"/>
      <c r="B9" s="13" t="s">
        <v>57</v>
      </c>
      <c r="C9" s="14">
        <v>0.623</v>
      </c>
      <c r="D9" s="15">
        <v>0.629</v>
      </c>
      <c r="E9" s="15">
        <v>0.625</v>
      </c>
      <c r="F9" s="15">
        <v>0.63143559761364143</v>
      </c>
      <c r="G9" s="15">
        <v>0.65893795309935399</v>
      </c>
      <c r="H9" s="15">
        <v>0.66778487866467995</v>
      </c>
      <c r="I9" s="15">
        <v>0.66015303342243004</v>
      </c>
      <c r="J9" s="15">
        <v>0.66983160854930002</v>
      </c>
      <c r="K9" s="150">
        <v>0.68516692129304113</v>
      </c>
      <c r="L9" s="150">
        <v>0.68303364798953525</v>
      </c>
      <c r="M9" s="150">
        <v>0.68310631072540329</v>
      </c>
      <c r="N9" s="150">
        <v>0.69172009448882588</v>
      </c>
      <c r="O9" s="132">
        <f t="shared" si="1"/>
        <v>0.86137837634225889</v>
      </c>
      <c r="P9" s="133">
        <f t="shared" si="2"/>
        <v>3.1567061066395841</v>
      </c>
      <c r="Q9" s="133">
        <f t="shared" si="0"/>
        <v>6.2720094488825868</v>
      </c>
    </row>
    <row r="10" spans="1:17">
      <c r="A10" s="554"/>
      <c r="B10" s="13" t="s">
        <v>0</v>
      </c>
      <c r="C10" s="14">
        <v>0.66400000000000003</v>
      </c>
      <c r="D10" s="15">
        <v>0.66400000000000003</v>
      </c>
      <c r="E10" s="15">
        <v>0.66500000000000004</v>
      </c>
      <c r="F10" s="15">
        <v>0.67534003146071886</v>
      </c>
      <c r="G10" s="15">
        <v>0.69364520431581056</v>
      </c>
      <c r="H10" s="15">
        <v>0.7031745289868</v>
      </c>
      <c r="I10" s="15">
        <v>0.69393949774106001</v>
      </c>
      <c r="J10" s="15">
        <v>0.69974302219721995</v>
      </c>
      <c r="K10" s="150">
        <v>0.71467469735172562</v>
      </c>
      <c r="L10" s="150">
        <v>0.71360162785758785</v>
      </c>
      <c r="M10" s="150">
        <v>0.71288930916742188</v>
      </c>
      <c r="N10" s="150">
        <v>0.719224655402531</v>
      </c>
      <c r="O10" s="134">
        <f t="shared" si="1"/>
        <v>0.63353462351091183</v>
      </c>
      <c r="P10" s="135">
        <f t="shared" si="2"/>
        <v>2.5285157661470992</v>
      </c>
      <c r="Q10" s="135">
        <f t="shared" si="0"/>
        <v>5.522465540253096</v>
      </c>
    </row>
    <row r="11" spans="1:17">
      <c r="A11" s="552" t="s">
        <v>54</v>
      </c>
      <c r="B11" s="9" t="s">
        <v>56</v>
      </c>
      <c r="C11" s="10">
        <v>0.60099999999999998</v>
      </c>
      <c r="D11" s="11">
        <v>0.60099999999999998</v>
      </c>
      <c r="E11" s="11">
        <v>0.61299999999999999</v>
      </c>
      <c r="F11" s="11">
        <v>0.61675335295044986</v>
      </c>
      <c r="G11" s="11">
        <v>0.62361021274459927</v>
      </c>
      <c r="H11" s="11">
        <v>0.62297651815010002</v>
      </c>
      <c r="I11" s="11">
        <v>0.62751098831797003</v>
      </c>
      <c r="J11" s="11">
        <v>0.63279508193189005</v>
      </c>
      <c r="K11" s="149">
        <v>0.63427386354384929</v>
      </c>
      <c r="L11" s="149">
        <v>0.62603380202161929</v>
      </c>
      <c r="M11" s="149">
        <v>0.6474674755933435</v>
      </c>
      <c r="N11" s="149">
        <v>0.65791050074323876</v>
      </c>
      <c r="O11" s="131">
        <f t="shared" si="1"/>
        <v>1.0443025149895258</v>
      </c>
      <c r="P11" s="130">
        <f t="shared" si="2"/>
        <v>3.0399512425268727</v>
      </c>
      <c r="Q11" s="130">
        <f t="shared" si="0"/>
        <v>5.6910500743238774</v>
      </c>
    </row>
    <row r="12" spans="1:17">
      <c r="A12" s="553"/>
      <c r="B12" s="13" t="s">
        <v>57</v>
      </c>
      <c r="C12" s="14">
        <v>0.52900000000000003</v>
      </c>
      <c r="D12" s="15">
        <v>0.52400000000000002</v>
      </c>
      <c r="E12" s="15">
        <v>0.52900000000000003</v>
      </c>
      <c r="F12" s="15">
        <v>0.53668508407287807</v>
      </c>
      <c r="G12" s="15">
        <v>0.54403358421040304</v>
      </c>
      <c r="H12" s="15">
        <v>0.56094184029188998</v>
      </c>
      <c r="I12" s="15">
        <v>0.55596696164546999</v>
      </c>
      <c r="J12" s="15">
        <v>0.56001475434361003</v>
      </c>
      <c r="K12" s="150">
        <v>0.56562887204868595</v>
      </c>
      <c r="L12" s="150">
        <v>0.57214409670277067</v>
      </c>
      <c r="M12" s="150">
        <v>0.57880887918959179</v>
      </c>
      <c r="N12" s="150">
        <v>0.58908203178423912</v>
      </c>
      <c r="O12" s="132">
        <f t="shared" si="1"/>
        <v>1.0273152594647339</v>
      </c>
      <c r="P12" s="133">
        <f t="shared" si="2"/>
        <v>3.3115070138769132</v>
      </c>
      <c r="Q12" s="133">
        <f t="shared" si="0"/>
        <v>6.5082031784239103</v>
      </c>
    </row>
    <row r="13" spans="1:17">
      <c r="A13" s="554"/>
      <c r="B13" s="17" t="s">
        <v>0</v>
      </c>
      <c r="C13" s="18">
        <v>0.56499999999999995</v>
      </c>
      <c r="D13" s="19">
        <v>0.56200000000000006</v>
      </c>
      <c r="E13" s="19">
        <v>0.57100000000000006</v>
      </c>
      <c r="F13" s="19">
        <v>0.57664320969210914</v>
      </c>
      <c r="G13" s="19">
        <v>0.58377288587899656</v>
      </c>
      <c r="H13" s="19">
        <v>0.59193129685385004</v>
      </c>
      <c r="I13" s="19">
        <v>0.59172549512200001</v>
      </c>
      <c r="J13" s="19">
        <v>0.59640154143277002</v>
      </c>
      <c r="K13" s="151">
        <v>0.59992584114848602</v>
      </c>
      <c r="L13" s="151">
        <v>0.59907903463262513</v>
      </c>
      <c r="M13" s="151">
        <v>0.61315122148037682</v>
      </c>
      <c r="N13" s="151">
        <v>0.62352580466361995</v>
      </c>
      <c r="O13" s="134">
        <f>(N13-M13)*100</f>
        <v>1.0374583183243136</v>
      </c>
      <c r="P13" s="135">
        <f t="shared" si="2"/>
        <v>3.1800309541619942</v>
      </c>
      <c r="Q13" s="135">
        <f t="shared" si="0"/>
        <v>6.1525804663619894</v>
      </c>
    </row>
    <row r="14" spans="1:17">
      <c r="A14" s="552" t="s">
        <v>55</v>
      </c>
      <c r="B14" s="13" t="s">
        <v>56</v>
      </c>
      <c r="C14" s="14">
        <v>0.65799999999999992</v>
      </c>
      <c r="D14" s="15">
        <v>0.65500000000000003</v>
      </c>
      <c r="E14" s="15">
        <v>0.66500000000000004</v>
      </c>
      <c r="F14" s="15">
        <v>0.67539007658820571</v>
      </c>
      <c r="G14" s="15">
        <v>0.68202292988202406</v>
      </c>
      <c r="H14" s="15">
        <v>0.68856398648077</v>
      </c>
      <c r="I14" s="15">
        <v>0.68377265189531</v>
      </c>
      <c r="J14" s="15">
        <v>0.68730694260876002</v>
      </c>
      <c r="K14" s="150">
        <v>0.69818177603646692</v>
      </c>
      <c r="L14" s="150">
        <v>0.69875192340571035</v>
      </c>
      <c r="M14" s="150">
        <v>0.70196823836321642</v>
      </c>
      <c r="N14" s="150">
        <v>0.7055029642914471</v>
      </c>
      <c r="O14" s="132">
        <f t="shared" si="1"/>
        <v>0.35347259282306753</v>
      </c>
      <c r="P14" s="133">
        <f t="shared" si="2"/>
        <v>2.1730312396137097</v>
      </c>
      <c r="Q14" s="133">
        <f t="shared" si="0"/>
        <v>5.0502964291447068</v>
      </c>
    </row>
    <row r="15" spans="1:17">
      <c r="A15" s="553"/>
      <c r="B15" s="13" t="s">
        <v>57</v>
      </c>
      <c r="C15" s="14">
        <v>0.57899999999999996</v>
      </c>
      <c r="D15" s="15">
        <v>0.57999999999999996</v>
      </c>
      <c r="E15" s="15">
        <v>0.58099999999999996</v>
      </c>
      <c r="F15" s="15">
        <v>0.58703941068532417</v>
      </c>
      <c r="G15" s="15">
        <v>0.60719270776558942</v>
      </c>
      <c r="H15" s="15">
        <v>0.61694173449212997</v>
      </c>
      <c r="I15" s="15">
        <v>0.61015326150254001</v>
      </c>
      <c r="J15" s="15">
        <v>0.61793709250900997</v>
      </c>
      <c r="K15" s="150">
        <v>0.63231926175277819</v>
      </c>
      <c r="L15" s="150">
        <v>0.63258250503020275</v>
      </c>
      <c r="M15" s="150">
        <v>0.63258235589616418</v>
      </c>
      <c r="N15" s="150">
        <v>0.6420752487308774</v>
      </c>
      <c r="O15" s="132">
        <f t="shared" si="1"/>
        <v>0.9492892834713218</v>
      </c>
      <c r="P15" s="133">
        <f t="shared" si="2"/>
        <v>3.192198722833739</v>
      </c>
      <c r="Q15" s="133">
        <f t="shared" si="0"/>
        <v>6.2075248730877437</v>
      </c>
    </row>
    <row r="16" spans="1:17">
      <c r="A16" s="554"/>
      <c r="B16" s="17" t="s">
        <v>0</v>
      </c>
      <c r="C16" s="18">
        <v>0.61899999999999999</v>
      </c>
      <c r="D16" s="19">
        <v>0.61799999999999999</v>
      </c>
      <c r="E16" s="19">
        <v>0.623</v>
      </c>
      <c r="F16" s="19">
        <v>0.63134996252383868</v>
      </c>
      <c r="G16" s="19">
        <v>0.64475412320420933</v>
      </c>
      <c r="H16" s="19">
        <v>0.65289869638264997</v>
      </c>
      <c r="I16" s="19">
        <v>0.64712305334885001</v>
      </c>
      <c r="J16" s="19">
        <v>0.65278153065461997</v>
      </c>
      <c r="K16" s="151">
        <v>0.66535907908912728</v>
      </c>
      <c r="L16" s="151">
        <v>0.66576529517273497</v>
      </c>
      <c r="M16" s="151">
        <v>0.66738065341108532</v>
      </c>
      <c r="N16" s="151">
        <v>0.67387457504176562</v>
      </c>
      <c r="O16" s="134">
        <f t="shared" si="1"/>
        <v>0.64939216306802994</v>
      </c>
      <c r="P16" s="135">
        <f t="shared" si="2"/>
        <v>2.6751521692915614</v>
      </c>
      <c r="Q16" s="135">
        <f>(N16-D16)*100</f>
        <v>5.5874575041765624</v>
      </c>
    </row>
    <row r="17" spans="1:17">
      <c r="A17" s="7" t="s">
        <v>58</v>
      </c>
      <c r="B17" s="6"/>
      <c r="C17" s="4"/>
      <c r="D17" s="5"/>
      <c r="E17" s="5"/>
      <c r="H17" s="2"/>
      <c r="I17" s="2"/>
      <c r="J17" s="2"/>
      <c r="K17" s="2"/>
      <c r="L17" s="2"/>
      <c r="M17" s="2"/>
      <c r="N17" s="2"/>
    </row>
    <row r="18" spans="1:17" ht="9.75" customHeight="1">
      <c r="A18" s="8"/>
    </row>
    <row r="19" spans="1:17">
      <c r="A19" s="232" t="s">
        <v>159</v>
      </c>
      <c r="B19" s="1"/>
      <c r="C19" s="1"/>
      <c r="D19" s="1"/>
      <c r="E19" s="1"/>
      <c r="F19" s="1"/>
      <c r="G19" s="1"/>
    </row>
    <row r="20" spans="1:17" ht="25.5" customHeight="1">
      <c r="A20" s="558"/>
      <c r="B20" s="551"/>
      <c r="C20" s="271">
        <v>2014</v>
      </c>
      <c r="D20" s="272">
        <v>2015</v>
      </c>
      <c r="E20" s="272">
        <v>2016</v>
      </c>
      <c r="F20" s="272">
        <v>2017</v>
      </c>
      <c r="G20" s="272">
        <v>2018</v>
      </c>
      <c r="H20" s="272">
        <v>2019</v>
      </c>
      <c r="I20" s="272">
        <v>2020</v>
      </c>
      <c r="J20" s="272">
        <v>2021</v>
      </c>
      <c r="K20" s="272">
        <v>2022</v>
      </c>
      <c r="L20" s="272">
        <v>2023</v>
      </c>
      <c r="M20" s="272">
        <v>2024</v>
      </c>
      <c r="N20" s="272">
        <v>2025</v>
      </c>
      <c r="O20" s="272" t="s">
        <v>155</v>
      </c>
      <c r="P20" s="272" t="s">
        <v>156</v>
      </c>
      <c r="Q20" s="272" t="s">
        <v>157</v>
      </c>
    </row>
    <row r="21" spans="1:17">
      <c r="A21" s="555" t="s">
        <v>52</v>
      </c>
      <c r="B21" s="235" t="s">
        <v>56</v>
      </c>
      <c r="C21" s="237">
        <v>0.63800000000000001</v>
      </c>
      <c r="D21" s="238">
        <v>0.64300000000000002</v>
      </c>
      <c r="E21" s="238">
        <v>0.65300000000000002</v>
      </c>
      <c r="F21" s="238">
        <v>0.67</v>
      </c>
      <c r="G21" s="238">
        <v>0.66347315140247787</v>
      </c>
      <c r="H21" s="238">
        <v>0.67390866272055805</v>
      </c>
      <c r="I21" s="238">
        <v>0.67306822354800777</v>
      </c>
      <c r="J21" s="238">
        <v>0.68160228746922247</v>
      </c>
      <c r="K21" s="239">
        <v>0.70262016510916481</v>
      </c>
      <c r="L21" s="239">
        <v>0.73441674144837732</v>
      </c>
      <c r="M21" s="239">
        <v>0.70594859480291761</v>
      </c>
      <c r="N21" s="239">
        <v>0.68956881421342719</v>
      </c>
      <c r="O21" s="240">
        <f>(N21-M21)*100</f>
        <v>-1.6379780589490411</v>
      </c>
      <c r="P21" s="241">
        <f>(N21-I21)*100</f>
        <v>1.6500590665419423</v>
      </c>
      <c r="Q21" s="241">
        <f>(N21-D21)*100</f>
        <v>4.6568814213427174</v>
      </c>
    </row>
    <row r="22" spans="1:17">
      <c r="A22" s="556"/>
      <c r="B22" s="236" t="s">
        <v>57</v>
      </c>
      <c r="C22" s="237">
        <v>0.53700000000000003</v>
      </c>
      <c r="D22" s="238">
        <v>0.53200000000000003</v>
      </c>
      <c r="E22" s="238">
        <v>0.54300000000000004</v>
      </c>
      <c r="F22" s="238">
        <v>0.54600000000000004</v>
      </c>
      <c r="G22" s="238">
        <v>0.56562671074950721</v>
      </c>
      <c r="H22" s="238">
        <v>0.55993613231416051</v>
      </c>
      <c r="I22" s="238">
        <v>0.55307267014040806</v>
      </c>
      <c r="J22" s="238">
        <v>0.56230328304250277</v>
      </c>
      <c r="K22" s="239">
        <v>0.60118071243075466</v>
      </c>
      <c r="L22" s="239">
        <v>0.59725627449526653</v>
      </c>
      <c r="M22" s="239">
        <v>0.57633834687556285</v>
      </c>
      <c r="N22" s="239">
        <v>0.58861203498554049</v>
      </c>
      <c r="O22" s="240">
        <f t="shared" ref="O22:O32" si="3">(N22-M22)*100</f>
        <v>1.2273688109977643</v>
      </c>
      <c r="P22" s="241">
        <f t="shared" ref="P22:P32" si="4">(N22-I22)*100</f>
        <v>3.5539364845132426</v>
      </c>
      <c r="Q22" s="241">
        <f t="shared" ref="Q22:Q32" si="5">(N22-D22)*100</f>
        <v>5.6612034985540465</v>
      </c>
    </row>
    <row r="23" spans="1:17">
      <c r="A23" s="557"/>
      <c r="B23" s="242" t="s">
        <v>0</v>
      </c>
      <c r="C23" s="243">
        <v>0.58699999999999997</v>
      </c>
      <c r="D23" s="244">
        <v>0.58699999999999997</v>
      </c>
      <c r="E23" s="244">
        <v>0.59799999999999998</v>
      </c>
      <c r="F23" s="244">
        <v>0.60799999999999998</v>
      </c>
      <c r="G23" s="244">
        <v>0.6143936196690799</v>
      </c>
      <c r="H23" s="244">
        <v>0.61679125132861268</v>
      </c>
      <c r="I23" s="244">
        <v>0.6129646650055518</v>
      </c>
      <c r="J23" s="244">
        <v>0.62189760749097356</v>
      </c>
      <c r="K23" s="245">
        <v>0.65170974181006924</v>
      </c>
      <c r="L23" s="245">
        <v>0.66544231557917111</v>
      </c>
      <c r="M23" s="245">
        <v>0.64070903583996897</v>
      </c>
      <c r="N23" s="245">
        <v>0.63866899747326311</v>
      </c>
      <c r="O23" s="246">
        <f t="shared" si="3"/>
        <v>-0.20400383667058541</v>
      </c>
      <c r="P23" s="247">
        <f t="shared" si="4"/>
        <v>2.5704332467711311</v>
      </c>
      <c r="Q23" s="247">
        <f t="shared" si="5"/>
        <v>5.1668997473263145</v>
      </c>
    </row>
    <row r="24" spans="1:17">
      <c r="A24" s="552" t="s">
        <v>53</v>
      </c>
      <c r="B24" s="13" t="s">
        <v>56</v>
      </c>
      <c r="C24" s="14">
        <v>0.76200000000000001</v>
      </c>
      <c r="D24" s="15">
        <v>0.75600000000000001</v>
      </c>
      <c r="E24" s="15">
        <v>0.76300000000000001</v>
      </c>
      <c r="F24" s="15">
        <v>0.77700000000000002</v>
      </c>
      <c r="G24" s="15">
        <v>0.78487618629096212</v>
      </c>
      <c r="H24" s="15">
        <v>0.79306119585636003</v>
      </c>
      <c r="I24" s="15">
        <v>0.784673621426485</v>
      </c>
      <c r="J24" s="15">
        <v>0.78572952704522381</v>
      </c>
      <c r="K24" s="150">
        <v>0.80214317927802492</v>
      </c>
      <c r="L24" s="150">
        <v>0.80329317446617765</v>
      </c>
      <c r="M24" s="150">
        <v>0.80315795530202783</v>
      </c>
      <c r="N24" s="150">
        <v>0.80355974765851379</v>
      </c>
      <c r="O24" s="131">
        <f t="shared" si="3"/>
        <v>4.0179235648596379E-2</v>
      </c>
      <c r="P24" s="130">
        <f t="shared" si="4"/>
        <v>1.8886126232028788</v>
      </c>
      <c r="Q24" s="130">
        <f t="shared" si="5"/>
        <v>4.7559747658513789</v>
      </c>
    </row>
    <row r="25" spans="1:17">
      <c r="A25" s="553"/>
      <c r="B25" s="13" t="s">
        <v>57</v>
      </c>
      <c r="C25" s="14">
        <v>0.67600000000000005</v>
      </c>
      <c r="D25" s="15">
        <v>0.68200000000000005</v>
      </c>
      <c r="E25" s="15">
        <v>0.67700000000000005</v>
      </c>
      <c r="F25" s="15">
        <v>0.68200000000000005</v>
      </c>
      <c r="G25" s="15">
        <v>0.7074663654427864</v>
      </c>
      <c r="H25" s="15">
        <v>0.71547905628059072</v>
      </c>
      <c r="I25" s="15">
        <v>0.70938489842843611</v>
      </c>
      <c r="J25" s="15">
        <v>0.71927039493178313</v>
      </c>
      <c r="K25" s="150">
        <v>0.73221014071858004</v>
      </c>
      <c r="L25" s="150">
        <v>0.73276806428617713</v>
      </c>
      <c r="M25" s="150">
        <v>0.73386952303140818</v>
      </c>
      <c r="N25" s="150">
        <v>0.74278491853264639</v>
      </c>
      <c r="O25" s="132">
        <f t="shared" si="3"/>
        <v>0.89153955012382102</v>
      </c>
      <c r="P25" s="133">
        <f t="shared" si="4"/>
        <v>3.3400020104210282</v>
      </c>
      <c r="Q25" s="133">
        <f t="shared" si="5"/>
        <v>6.0784918532646337</v>
      </c>
    </row>
    <row r="26" spans="1:17">
      <c r="A26" s="554"/>
      <c r="B26" s="13" t="s">
        <v>0</v>
      </c>
      <c r="C26" s="14">
        <v>0.71899999999999997</v>
      </c>
      <c r="D26" s="15">
        <v>0.71899999999999997</v>
      </c>
      <c r="E26" s="15">
        <v>0.72</v>
      </c>
      <c r="F26" s="15">
        <v>0.73</v>
      </c>
      <c r="G26" s="15">
        <v>0.74641746654048935</v>
      </c>
      <c r="H26" s="15">
        <v>0.75450834039378356</v>
      </c>
      <c r="I26" s="15">
        <v>0.74725918617959064</v>
      </c>
      <c r="J26" s="15">
        <v>0.75270805440655242</v>
      </c>
      <c r="K26" s="150">
        <v>0.7673426726244158</v>
      </c>
      <c r="L26" s="150">
        <v>0.76818063554273464</v>
      </c>
      <c r="M26" s="150">
        <v>0.76864926139419931</v>
      </c>
      <c r="N26" s="150">
        <v>0.77326972787686632</v>
      </c>
      <c r="O26" s="134">
        <f t="shared" si="3"/>
        <v>0.46204664826670072</v>
      </c>
      <c r="P26" s="135">
        <f t="shared" si="4"/>
        <v>2.601054169727568</v>
      </c>
      <c r="Q26" s="135">
        <f t="shared" si="5"/>
        <v>5.4269727876866352</v>
      </c>
    </row>
    <row r="27" spans="1:17">
      <c r="A27" s="552" t="s">
        <v>54</v>
      </c>
      <c r="B27" s="9" t="s">
        <v>56</v>
      </c>
      <c r="C27" s="10">
        <v>0.65900000000000003</v>
      </c>
      <c r="D27" s="11">
        <v>0.65900000000000003</v>
      </c>
      <c r="E27" s="11">
        <v>0.67300000000000004</v>
      </c>
      <c r="F27" s="11">
        <v>0.67700000000000005</v>
      </c>
      <c r="G27" s="11">
        <v>0.68172355477216973</v>
      </c>
      <c r="H27" s="11">
        <v>0.68173365592534296</v>
      </c>
      <c r="I27" s="11">
        <v>0.68524442643425909</v>
      </c>
      <c r="J27" s="11">
        <v>0.69198399191618354</v>
      </c>
      <c r="K27" s="149">
        <v>0.69509914557472186</v>
      </c>
      <c r="L27" s="149">
        <v>0.68577433903090412</v>
      </c>
      <c r="M27" s="149">
        <v>0.71044085506634869</v>
      </c>
      <c r="N27" s="149">
        <v>0.7190974074772537</v>
      </c>
      <c r="O27" s="131">
        <f t="shared" si="3"/>
        <v>0.86565524109050163</v>
      </c>
      <c r="P27" s="130">
        <f t="shared" si="4"/>
        <v>3.3852981042994612</v>
      </c>
      <c r="Q27" s="130">
        <f t="shared" si="5"/>
        <v>6.0097407477253668</v>
      </c>
    </row>
    <row r="28" spans="1:17">
      <c r="A28" s="553"/>
      <c r="B28" s="13" t="s">
        <v>57</v>
      </c>
      <c r="C28" s="14">
        <v>0.57799999999999996</v>
      </c>
      <c r="D28" s="15">
        <v>0.57199999999999995</v>
      </c>
      <c r="E28" s="15">
        <v>0.57899999999999996</v>
      </c>
      <c r="F28" s="15">
        <v>0.58699999999999997</v>
      </c>
      <c r="G28" s="15">
        <v>0.59293244973978387</v>
      </c>
      <c r="H28" s="15">
        <v>0.61106202726581327</v>
      </c>
      <c r="I28" s="15">
        <v>0.60704341417216756</v>
      </c>
      <c r="J28" s="15">
        <v>0.61214613166973864</v>
      </c>
      <c r="K28" s="150">
        <v>0.61825002756388936</v>
      </c>
      <c r="L28" s="150">
        <v>0.62363523766164353</v>
      </c>
      <c r="M28" s="150">
        <v>0.63083487923115777</v>
      </c>
      <c r="N28" s="150">
        <v>0.63974751010082398</v>
      </c>
      <c r="O28" s="132">
        <f t="shared" si="3"/>
        <v>0.89126308696662049</v>
      </c>
      <c r="P28" s="133">
        <f t="shared" si="4"/>
        <v>3.2704095928656418</v>
      </c>
      <c r="Q28" s="133">
        <f t="shared" si="5"/>
        <v>6.7747510100824027</v>
      </c>
    </row>
    <row r="29" spans="1:17">
      <c r="A29" s="554"/>
      <c r="B29" s="17" t="s">
        <v>0</v>
      </c>
      <c r="C29" s="18">
        <v>0.61799999999999999</v>
      </c>
      <c r="D29" s="19">
        <v>0.61499999999999999</v>
      </c>
      <c r="E29" s="19">
        <v>0.626</v>
      </c>
      <c r="F29" s="19">
        <v>0.63200000000000001</v>
      </c>
      <c r="G29" s="19">
        <v>0.63716736449536804</v>
      </c>
      <c r="H29" s="19">
        <v>0.64628175488945583</v>
      </c>
      <c r="I29" s="19">
        <v>0.6460381668671521</v>
      </c>
      <c r="J29" s="19">
        <v>0.65197053984544173</v>
      </c>
      <c r="K29" s="151">
        <v>0.65655377320410158</v>
      </c>
      <c r="L29" s="151">
        <v>0.65461457490911878</v>
      </c>
      <c r="M29" s="151">
        <v>0.67055125336461818</v>
      </c>
      <c r="N29" s="151">
        <v>0.67935958111537309</v>
      </c>
      <c r="O29" s="134">
        <f t="shared" si="3"/>
        <v>0.88083277507549074</v>
      </c>
      <c r="P29" s="135">
        <f t="shared" si="4"/>
        <v>3.3321414248220993</v>
      </c>
      <c r="Q29" s="135">
        <f t="shared" si="5"/>
        <v>6.4359581115373103</v>
      </c>
    </row>
    <row r="30" spans="1:17">
      <c r="A30" s="552" t="s">
        <v>55</v>
      </c>
      <c r="B30" s="13" t="s">
        <v>56</v>
      </c>
      <c r="C30" s="10">
        <v>0.71599999999999997</v>
      </c>
      <c r="D30" s="11">
        <v>0.71299999999999997</v>
      </c>
      <c r="E30" s="11">
        <v>0.72299999999999998</v>
      </c>
      <c r="F30" s="11">
        <v>0.73399999999999999</v>
      </c>
      <c r="G30" s="15">
        <v>0.73904913321893462</v>
      </c>
      <c r="H30" s="15">
        <v>0.74487625413863134</v>
      </c>
      <c r="I30" s="15">
        <v>0.74101069650873663</v>
      </c>
      <c r="J30" s="15">
        <v>0.74466446409033105</v>
      </c>
      <c r="K30" s="150">
        <v>0.75742914043884912</v>
      </c>
      <c r="L30" s="150">
        <v>0.7588297559801761</v>
      </c>
      <c r="M30" s="150">
        <v>0.76316183801450066</v>
      </c>
      <c r="N30" s="150">
        <v>0.76417619866023245</v>
      </c>
      <c r="O30" s="132">
        <f t="shared" si="3"/>
        <v>0.10143606457317933</v>
      </c>
      <c r="P30" s="133">
        <f t="shared" si="4"/>
        <v>2.316550215149582</v>
      </c>
      <c r="Q30" s="133">
        <f t="shared" si="5"/>
        <v>5.117619866023249</v>
      </c>
    </row>
    <row r="31" spans="1:17">
      <c r="A31" s="553"/>
      <c r="B31" s="13" t="s">
        <v>57</v>
      </c>
      <c r="C31" s="14">
        <v>0.629</v>
      </c>
      <c r="D31" s="15">
        <v>0.63</v>
      </c>
      <c r="E31" s="15">
        <v>0.63</v>
      </c>
      <c r="F31" s="15">
        <v>0.63600000000000001</v>
      </c>
      <c r="G31" s="15">
        <v>0.65521997401541809</v>
      </c>
      <c r="H31" s="15">
        <v>0.66489513201124506</v>
      </c>
      <c r="I31" s="15">
        <v>0.65932097321201477</v>
      </c>
      <c r="J31" s="15">
        <v>0.66760381127409185</v>
      </c>
      <c r="K31" s="150">
        <v>0.68130064439142923</v>
      </c>
      <c r="L31" s="150">
        <v>0.68284538951209173</v>
      </c>
      <c r="M31" s="150">
        <v>0.68328016026664629</v>
      </c>
      <c r="N31" s="150">
        <v>0.69256573606180649</v>
      </c>
      <c r="O31" s="132">
        <f t="shared" si="3"/>
        <v>0.92855757951602058</v>
      </c>
      <c r="P31" s="133">
        <f t="shared" si="4"/>
        <v>3.324476284979172</v>
      </c>
      <c r="Q31" s="133">
        <f t="shared" si="5"/>
        <v>6.2565736061806483</v>
      </c>
    </row>
    <row r="32" spans="1:17">
      <c r="A32" s="554"/>
      <c r="B32" s="17" t="s">
        <v>0</v>
      </c>
      <c r="C32" s="18">
        <v>0.67300000000000004</v>
      </c>
      <c r="D32" s="19">
        <v>0.67200000000000004</v>
      </c>
      <c r="E32" s="19">
        <v>0.67700000000000005</v>
      </c>
      <c r="F32" s="19">
        <v>0.68500000000000005</v>
      </c>
      <c r="G32" s="19">
        <v>0.69722475031878028</v>
      </c>
      <c r="H32" s="19">
        <v>0.70497471839874704</v>
      </c>
      <c r="I32" s="19">
        <v>0.70026562335871811</v>
      </c>
      <c r="J32" s="19">
        <v>0.70623968160619199</v>
      </c>
      <c r="K32" s="151">
        <v>0.71941436681483173</v>
      </c>
      <c r="L32" s="151">
        <v>0.72087065440042952</v>
      </c>
      <c r="M32" s="151">
        <v>0.72325236799374881</v>
      </c>
      <c r="N32" s="151">
        <v>0.72838433229344135</v>
      </c>
      <c r="O32" s="134">
        <f t="shared" si="3"/>
        <v>0.51319642996925374</v>
      </c>
      <c r="P32" s="135">
        <f t="shared" si="4"/>
        <v>2.8118708934723236</v>
      </c>
      <c r="Q32" s="135">
        <f t="shared" si="5"/>
        <v>5.6384332293441304</v>
      </c>
    </row>
    <row r="33" spans="1:17">
      <c r="A33" s="7" t="s">
        <v>58</v>
      </c>
      <c r="B33" s="6"/>
      <c r="C33" s="4"/>
      <c r="D33" s="4"/>
      <c r="E33" s="4"/>
      <c r="F33" s="4"/>
      <c r="G33" s="4"/>
      <c r="H33" s="4"/>
      <c r="I33" s="4"/>
      <c r="J33" s="4"/>
      <c r="K33" s="4"/>
      <c r="L33" s="4"/>
      <c r="M33" s="4"/>
      <c r="N33" s="4"/>
    </row>
    <row r="34" spans="1:17">
      <c r="A34" s="8"/>
    </row>
    <row r="35" spans="1:17">
      <c r="A35" s="232" t="s">
        <v>160</v>
      </c>
      <c r="B35" s="1"/>
      <c r="C35" s="1"/>
      <c r="D35" s="1"/>
      <c r="E35" s="1"/>
      <c r="F35" s="1"/>
      <c r="G35" s="1"/>
    </row>
    <row r="36" spans="1:17" ht="23.25" customHeight="1">
      <c r="A36" s="558"/>
      <c r="B36" s="551"/>
      <c r="C36" s="271">
        <v>2014</v>
      </c>
      <c r="D36" s="272">
        <v>2015</v>
      </c>
      <c r="E36" s="272">
        <v>2016</v>
      </c>
      <c r="F36" s="272">
        <v>2017</v>
      </c>
      <c r="G36" s="272">
        <v>2018</v>
      </c>
      <c r="H36" s="272">
        <v>2019</v>
      </c>
      <c r="I36" s="272">
        <v>2020</v>
      </c>
      <c r="J36" s="272">
        <v>2021</v>
      </c>
      <c r="K36" s="272">
        <v>2022</v>
      </c>
      <c r="L36" s="272">
        <v>2023</v>
      </c>
      <c r="M36" s="272">
        <v>2024</v>
      </c>
      <c r="N36" s="272">
        <v>2025</v>
      </c>
      <c r="O36" s="272" t="s">
        <v>155</v>
      </c>
      <c r="P36" s="272" t="s">
        <v>156</v>
      </c>
      <c r="Q36" s="272" t="s">
        <v>157</v>
      </c>
    </row>
    <row r="37" spans="1:17" ht="15" customHeight="1">
      <c r="A37" s="555" t="s">
        <v>52</v>
      </c>
      <c r="B37" s="235" t="s">
        <v>56</v>
      </c>
      <c r="C37" s="248">
        <v>229334.21137194999</v>
      </c>
      <c r="D37" s="249">
        <v>233760.38288089001</v>
      </c>
      <c r="E37" s="249">
        <v>238910.52604819799</v>
      </c>
      <c r="F37" s="249">
        <v>245452</v>
      </c>
      <c r="G37" s="249">
        <v>245508.45181299999</v>
      </c>
      <c r="H37" s="249">
        <v>251477.55490361701</v>
      </c>
      <c r="I37" s="249">
        <v>254132.34368081801</v>
      </c>
      <c r="J37" s="249">
        <v>258304.729504032</v>
      </c>
      <c r="K37" s="250">
        <v>269165</v>
      </c>
      <c r="L37" s="250">
        <v>284790</v>
      </c>
      <c r="M37" s="250">
        <v>277058</v>
      </c>
      <c r="N37" s="429">
        <v>270359</v>
      </c>
      <c r="O37" s="238">
        <f>((N37/M37)-1)</f>
        <v>-2.4179052761515663E-2</v>
      </c>
      <c r="P37" s="238">
        <f>((N37/I37)-1)</f>
        <v>6.3851204786283144E-2</v>
      </c>
      <c r="Q37" s="238">
        <f>((N37/D37)-1)</f>
        <v>0.15656466963334159</v>
      </c>
    </row>
    <row r="38" spans="1:17">
      <c r="A38" s="556"/>
      <c r="B38" s="236" t="s">
        <v>57</v>
      </c>
      <c r="C38" s="248">
        <v>196123.70848100999</v>
      </c>
      <c r="D38" s="249">
        <v>195604.900156875</v>
      </c>
      <c r="E38" s="249">
        <v>200794.548660792</v>
      </c>
      <c r="F38" s="249">
        <v>201599</v>
      </c>
      <c r="G38" s="249">
        <v>210982.20148282501</v>
      </c>
      <c r="H38" s="249">
        <v>210353.14096805299</v>
      </c>
      <c r="I38" s="249">
        <v>209378.41705979599</v>
      </c>
      <c r="J38" s="249">
        <v>214051.823579152</v>
      </c>
      <c r="K38" s="250">
        <v>232155</v>
      </c>
      <c r="L38" s="250">
        <v>234099</v>
      </c>
      <c r="M38" s="250">
        <v>228368</v>
      </c>
      <c r="N38" s="251">
        <v>235001</v>
      </c>
      <c r="O38" s="238">
        <f>((N38/M38)-1)</f>
        <v>2.9045225250472928E-2</v>
      </c>
      <c r="P38" s="238">
        <f t="shared" ref="P38:P48" si="6">((N38/I38)-1)</f>
        <v>0.12237451834821411</v>
      </c>
      <c r="Q38" s="238">
        <f t="shared" ref="Q38:Q48" si="7">((N38/D38)-1)</f>
        <v>0.20140650776912716</v>
      </c>
    </row>
    <row r="39" spans="1:17">
      <c r="A39" s="557"/>
      <c r="B39" s="242" t="s">
        <v>0</v>
      </c>
      <c r="C39" s="252">
        <v>425457.91985295998</v>
      </c>
      <c r="D39" s="253">
        <v>429365.28303776501</v>
      </c>
      <c r="E39" s="253">
        <v>439705.07470898598</v>
      </c>
      <c r="F39" s="253">
        <v>447051</v>
      </c>
      <c r="G39" s="253">
        <v>456490.653295825</v>
      </c>
      <c r="H39" s="253">
        <v>461830.69587166503</v>
      </c>
      <c r="I39" s="253">
        <v>463510.76074061199</v>
      </c>
      <c r="J39" s="253">
        <v>472356.55308318097</v>
      </c>
      <c r="K39" s="254">
        <v>501320</v>
      </c>
      <c r="L39" s="254">
        <v>518890</v>
      </c>
      <c r="M39" s="254">
        <v>505426</v>
      </c>
      <c r="N39" s="255">
        <v>505360</v>
      </c>
      <c r="O39" s="244">
        <f t="shared" ref="O39:O48" si="8">((N39/M39)-1)</f>
        <v>-1.305829142149717E-4</v>
      </c>
      <c r="P39" s="244">
        <f t="shared" si="6"/>
        <v>9.0287524700656263E-2</v>
      </c>
      <c r="Q39" s="244">
        <f t="shared" si="7"/>
        <v>0.17699315702604412</v>
      </c>
    </row>
    <row r="40" spans="1:17">
      <c r="A40" s="552" t="s">
        <v>53</v>
      </c>
      <c r="B40" s="13" t="s">
        <v>56</v>
      </c>
      <c r="C40" s="21">
        <v>1473757.4867751</v>
      </c>
      <c r="D40" s="22">
        <v>1462968.4864040101</v>
      </c>
      <c r="E40" s="22">
        <v>1479130.63791933</v>
      </c>
      <c r="F40" s="22">
        <v>1500871</v>
      </c>
      <c r="G40" s="22">
        <v>1526066.8185902601</v>
      </c>
      <c r="H40" s="22">
        <v>1551036.27187115</v>
      </c>
      <c r="I40" s="22">
        <v>1531987.83552894</v>
      </c>
      <c r="J40" s="22">
        <v>1540857.40810966</v>
      </c>
      <c r="K40" s="154">
        <v>1581031</v>
      </c>
      <c r="L40" s="154">
        <v>1590966</v>
      </c>
      <c r="M40" s="154">
        <v>1592831</v>
      </c>
      <c r="N40" s="141">
        <v>1604488</v>
      </c>
      <c r="O40" s="11">
        <f t="shared" si="8"/>
        <v>7.3184160780397356E-3</v>
      </c>
      <c r="P40" s="11">
        <f t="shared" si="6"/>
        <v>4.7324242914780212E-2</v>
      </c>
      <c r="Q40" s="11">
        <f t="shared" si="7"/>
        <v>9.6734492172039888E-2</v>
      </c>
    </row>
    <row r="41" spans="1:17">
      <c r="A41" s="553"/>
      <c r="B41" s="13" t="s">
        <v>57</v>
      </c>
      <c r="C41" s="23">
        <v>1281639.7187401</v>
      </c>
      <c r="D41" s="24">
        <v>1296069.8382520899</v>
      </c>
      <c r="E41" s="24">
        <v>1288738.3248596401</v>
      </c>
      <c r="F41" s="24">
        <v>1300149</v>
      </c>
      <c r="G41" s="24">
        <v>1360301.62630901</v>
      </c>
      <c r="H41" s="24">
        <v>1381927.7174986899</v>
      </c>
      <c r="I41" s="24">
        <v>1369137.09161235</v>
      </c>
      <c r="J41" s="24">
        <v>1392900.9309723999</v>
      </c>
      <c r="K41" s="144">
        <v>1437374</v>
      </c>
      <c r="L41" s="144">
        <v>1443246</v>
      </c>
      <c r="M41" s="144">
        <v>1448322</v>
      </c>
      <c r="N41" s="142">
        <v>1470866</v>
      </c>
      <c r="O41" s="15">
        <f t="shared" si="8"/>
        <v>1.5565599362572735E-2</v>
      </c>
      <c r="P41" s="15">
        <f t="shared" si="6"/>
        <v>7.4301477193821519E-2</v>
      </c>
      <c r="Q41" s="15">
        <f t="shared" si="7"/>
        <v>0.13486631398169435</v>
      </c>
    </row>
    <row r="42" spans="1:17">
      <c r="A42" s="554"/>
      <c r="B42" s="13" t="s">
        <v>0</v>
      </c>
      <c r="C42" s="25">
        <v>2755397.2055151002</v>
      </c>
      <c r="D42" s="26">
        <v>2759038.3246561</v>
      </c>
      <c r="E42" s="26">
        <v>2767868.9627789599</v>
      </c>
      <c r="F42" s="26">
        <v>2801020</v>
      </c>
      <c r="G42" s="26">
        <v>2886368.4448992801</v>
      </c>
      <c r="H42" s="26">
        <v>2932963.9893698702</v>
      </c>
      <c r="I42" s="26">
        <v>2901124.9271412701</v>
      </c>
      <c r="J42" s="26">
        <v>2933758.3390820599</v>
      </c>
      <c r="K42" s="155">
        <v>3018405</v>
      </c>
      <c r="L42" s="155">
        <v>3034212</v>
      </c>
      <c r="M42" s="155">
        <v>3041153</v>
      </c>
      <c r="N42" s="143">
        <v>3075355</v>
      </c>
      <c r="O42" s="19">
        <f>((N42/M42)-1)</f>
        <v>1.1246392404459682E-2</v>
      </c>
      <c r="P42" s="19">
        <f>((N42/I42)-1)</f>
        <v>6.0056039375875336E-2</v>
      </c>
      <c r="Q42" s="19">
        <f>((N42/D42)-1)</f>
        <v>0.11464743802836708</v>
      </c>
    </row>
    <row r="43" spans="1:17">
      <c r="A43" s="552" t="s">
        <v>54</v>
      </c>
      <c r="B43" s="9" t="s">
        <v>56</v>
      </c>
      <c r="C43" s="21">
        <v>699388.00610414997</v>
      </c>
      <c r="D43" s="22">
        <v>700132.47221210995</v>
      </c>
      <c r="E43" s="22">
        <v>715027.26478805498</v>
      </c>
      <c r="F43" s="22">
        <v>714805</v>
      </c>
      <c r="G43" s="22">
        <v>723666.60054883198</v>
      </c>
      <c r="H43" s="22">
        <v>723378.84018602502</v>
      </c>
      <c r="I43" s="22">
        <v>729312.56658603903</v>
      </c>
      <c r="J43" s="22">
        <v>736611.18990050803</v>
      </c>
      <c r="K43" s="154">
        <v>740131</v>
      </c>
      <c r="L43" s="154">
        <v>731749</v>
      </c>
      <c r="M43" s="154">
        <v>757715</v>
      </c>
      <c r="N43" s="141">
        <v>771004</v>
      </c>
      <c r="O43" s="11">
        <f t="shared" si="8"/>
        <v>1.7538256468461189E-2</v>
      </c>
      <c r="P43" s="11">
        <f t="shared" si="6"/>
        <v>5.7165384670555319E-2</v>
      </c>
      <c r="Q43" s="11">
        <f t="shared" si="7"/>
        <v>0.10122588310176117</v>
      </c>
    </row>
    <row r="44" spans="1:17">
      <c r="A44" s="553"/>
      <c r="B44" s="13" t="s">
        <v>57</v>
      </c>
      <c r="C44" s="23">
        <v>617100.70644909004</v>
      </c>
      <c r="D44" s="24">
        <v>610756.495048429</v>
      </c>
      <c r="E44" s="24">
        <v>617964.79317636904</v>
      </c>
      <c r="F44" s="24">
        <v>624374</v>
      </c>
      <c r="G44" s="24">
        <v>632879.42717622197</v>
      </c>
      <c r="H44" s="24">
        <v>652518.393479847</v>
      </c>
      <c r="I44" s="24">
        <v>646649.06485858199</v>
      </c>
      <c r="J44" s="24">
        <v>652011.54217176104</v>
      </c>
      <c r="K44" s="144">
        <v>661012</v>
      </c>
      <c r="L44" s="144">
        <v>669277</v>
      </c>
      <c r="M44" s="144">
        <v>676851</v>
      </c>
      <c r="N44" s="142">
        <v>689160</v>
      </c>
      <c r="O44" s="15">
        <f t="shared" si="8"/>
        <v>1.8185686362286457E-2</v>
      </c>
      <c r="P44" s="15">
        <f t="shared" si="6"/>
        <v>6.5740348902715739E-2</v>
      </c>
      <c r="Q44" s="15">
        <f t="shared" si="7"/>
        <v>0.12837113577540271</v>
      </c>
    </row>
    <row r="45" spans="1:17">
      <c r="A45" s="554"/>
      <c r="B45" s="17" t="s">
        <v>0</v>
      </c>
      <c r="C45" s="25">
        <v>1316488.7125533</v>
      </c>
      <c r="D45" s="26">
        <v>1310888.96726052</v>
      </c>
      <c r="E45" s="26">
        <v>1332992.0579643699</v>
      </c>
      <c r="F45" s="26">
        <v>1339178</v>
      </c>
      <c r="G45" s="26">
        <v>1356546.02772504</v>
      </c>
      <c r="H45" s="26">
        <v>1375897.23366587</v>
      </c>
      <c r="I45" s="26">
        <v>1375961.63144463</v>
      </c>
      <c r="J45" s="26">
        <v>1388622.73207225</v>
      </c>
      <c r="K45" s="155">
        <v>1401143</v>
      </c>
      <c r="L45" s="155">
        <v>1401026</v>
      </c>
      <c r="M45" s="155">
        <v>1434566</v>
      </c>
      <c r="N45" s="143">
        <v>1460164</v>
      </c>
      <c r="O45" s="19">
        <f t="shared" si="8"/>
        <v>1.7843724164660291E-2</v>
      </c>
      <c r="P45" s="19">
        <f t="shared" si="6"/>
        <v>6.119528817599762E-2</v>
      </c>
      <c r="Q45" s="19">
        <f t="shared" si="7"/>
        <v>0.11387313225423901</v>
      </c>
    </row>
    <row r="46" spans="1:17">
      <c r="A46" s="552" t="s">
        <v>55</v>
      </c>
      <c r="B46" s="13" t="s">
        <v>56</v>
      </c>
      <c r="C46" s="21">
        <v>2402479.7042510998</v>
      </c>
      <c r="D46" s="22">
        <v>2396861.3414969598</v>
      </c>
      <c r="E46" s="22">
        <v>2433068.4287555101</v>
      </c>
      <c r="F46" s="22">
        <v>2461128</v>
      </c>
      <c r="G46" s="22">
        <v>2495241.8709520702</v>
      </c>
      <c r="H46" s="22">
        <v>2525892.6669608201</v>
      </c>
      <c r="I46" s="22">
        <v>2515432.7457957901</v>
      </c>
      <c r="J46" s="22">
        <v>2535773.3275142</v>
      </c>
      <c r="K46" s="154">
        <v>2590327</v>
      </c>
      <c r="L46" s="154">
        <v>2607506</v>
      </c>
      <c r="M46" s="154">
        <v>2627604</v>
      </c>
      <c r="N46" s="141">
        <v>2645852</v>
      </c>
      <c r="O46" s="15">
        <f t="shared" si="8"/>
        <v>6.9447298755824782E-3</v>
      </c>
      <c r="P46" s="15">
        <f t="shared" si="6"/>
        <v>5.1847641095627894E-2</v>
      </c>
      <c r="Q46" s="15">
        <f t="shared" si="7"/>
        <v>0.10388196187749976</v>
      </c>
    </row>
    <row r="47" spans="1:17">
      <c r="A47" s="553"/>
      <c r="B47" s="13" t="s">
        <v>57</v>
      </c>
      <c r="C47" s="23">
        <v>2094864.1336703999</v>
      </c>
      <c r="D47" s="24">
        <v>2102431.2334573399</v>
      </c>
      <c r="E47" s="24">
        <v>2107497.66669684</v>
      </c>
      <c r="F47" s="24">
        <v>2126121</v>
      </c>
      <c r="G47" s="24">
        <v>2204163.2549680602</v>
      </c>
      <c r="H47" s="24">
        <v>2244799.25194663</v>
      </c>
      <c r="I47" s="24">
        <v>2225164.5735306898</v>
      </c>
      <c r="J47" s="24">
        <v>2258964.2967233001</v>
      </c>
      <c r="K47" s="144">
        <v>2330541</v>
      </c>
      <c r="L47" s="144">
        <v>2346623</v>
      </c>
      <c r="M47" s="144">
        <v>2353541</v>
      </c>
      <c r="N47" s="142">
        <v>2395028</v>
      </c>
      <c r="O47" s="15">
        <f t="shared" si="8"/>
        <v>1.762748131432601E-2</v>
      </c>
      <c r="P47" s="15">
        <f t="shared" si="6"/>
        <v>7.6337466670964638E-2</v>
      </c>
      <c r="Q47" s="15">
        <f t="shared" si="7"/>
        <v>0.13917067149991857</v>
      </c>
    </row>
    <row r="48" spans="1:17">
      <c r="A48" s="554"/>
      <c r="B48" s="17" t="s">
        <v>0</v>
      </c>
      <c r="C48" s="25">
        <v>4497343.8379213</v>
      </c>
      <c r="D48" s="26">
        <v>4499292.5749545097</v>
      </c>
      <c r="E48" s="26">
        <v>4540566.0954525704</v>
      </c>
      <c r="F48" s="26">
        <v>4587249</v>
      </c>
      <c r="G48" s="26">
        <v>4699405.1259200703</v>
      </c>
      <c r="H48" s="26">
        <v>4770691.9189074598</v>
      </c>
      <c r="I48" s="26">
        <v>4740597.3193265405</v>
      </c>
      <c r="J48" s="26">
        <v>4794737.6242375001</v>
      </c>
      <c r="K48" s="155">
        <v>4920868</v>
      </c>
      <c r="L48" s="155">
        <v>4954128</v>
      </c>
      <c r="M48" s="155">
        <v>4981145</v>
      </c>
      <c r="N48" s="143">
        <v>5040879</v>
      </c>
      <c r="O48" s="19">
        <f t="shared" si="8"/>
        <v>1.1992021914640105E-2</v>
      </c>
      <c r="P48" s="19">
        <f t="shared" si="6"/>
        <v>6.3342583317352652E-2</v>
      </c>
      <c r="Q48" s="19">
        <f t="shared" si="7"/>
        <v>0.1203714619627656</v>
      </c>
    </row>
    <row r="49" spans="1:17">
      <c r="A49" s="7" t="s">
        <v>58</v>
      </c>
      <c r="B49" s="6"/>
      <c r="C49" s="4"/>
      <c r="D49" s="5"/>
      <c r="E49" s="5"/>
      <c r="H49" s="2"/>
    </row>
    <row r="50" spans="1:17">
      <c r="A50" s="8"/>
    </row>
    <row r="51" spans="1:17">
      <c r="A51" s="232" t="s">
        <v>161</v>
      </c>
      <c r="B51" s="1"/>
      <c r="C51" s="1"/>
      <c r="D51" s="1"/>
      <c r="E51" s="1"/>
      <c r="F51" s="1"/>
      <c r="G51" s="1"/>
    </row>
    <row r="52" spans="1:17" ht="26.25" customHeight="1">
      <c r="A52" s="558"/>
      <c r="B52" s="551"/>
      <c r="C52" s="271">
        <v>2014</v>
      </c>
      <c r="D52" s="272">
        <v>2015</v>
      </c>
      <c r="E52" s="272">
        <v>2016</v>
      </c>
      <c r="F52" s="272">
        <v>2017</v>
      </c>
      <c r="G52" s="272">
        <v>2018</v>
      </c>
      <c r="H52" s="272">
        <v>2019</v>
      </c>
      <c r="I52" s="272">
        <v>2020</v>
      </c>
      <c r="J52" s="272">
        <v>2021</v>
      </c>
      <c r="K52" s="272">
        <v>2022</v>
      </c>
      <c r="L52" s="272">
        <v>2023</v>
      </c>
      <c r="M52" s="272">
        <v>2024</v>
      </c>
      <c r="N52" s="272">
        <v>2025</v>
      </c>
      <c r="O52" s="272" t="s">
        <v>155</v>
      </c>
      <c r="P52" s="272" t="s">
        <v>156</v>
      </c>
      <c r="Q52" s="272" t="s">
        <v>157</v>
      </c>
    </row>
    <row r="53" spans="1:17">
      <c r="A53" s="555" t="s">
        <v>52</v>
      </c>
      <c r="B53" s="235" t="s">
        <v>56</v>
      </c>
      <c r="C53" s="237">
        <v>0.20338334376460243</v>
      </c>
      <c r="D53" s="238">
        <v>0.18697976038201705</v>
      </c>
      <c r="E53" s="238">
        <v>0.17567579516850859</v>
      </c>
      <c r="F53" s="238">
        <v>0.15135170644511059</v>
      </c>
      <c r="G53" s="238">
        <v>0.14547804166602213</v>
      </c>
      <c r="H53" s="238">
        <v>0.12808547742882001</v>
      </c>
      <c r="I53" s="238">
        <v>0.1208390617274</v>
      </c>
      <c r="J53" s="238">
        <v>0.12736637867604</v>
      </c>
      <c r="K53" s="239">
        <v>0.11844850342742794</v>
      </c>
      <c r="L53" s="239">
        <v>0.10339073765072569</v>
      </c>
      <c r="M53" s="239">
        <v>0.12206174067900805</v>
      </c>
      <c r="N53" s="239">
        <v>0.135879848628193</v>
      </c>
      <c r="O53" s="240">
        <f>(N53-M53)*100</f>
        <v>1.3818107949184948</v>
      </c>
      <c r="P53" s="241">
        <f>(N53-I53)*100</f>
        <v>1.5040786900792997</v>
      </c>
      <c r="Q53" s="241">
        <f>(N53-D53)*100</f>
        <v>-5.1099911753824054</v>
      </c>
    </row>
    <row r="54" spans="1:17">
      <c r="A54" s="556"/>
      <c r="B54" s="236" t="s">
        <v>57</v>
      </c>
      <c r="C54" s="237">
        <v>0.16170332944856797</v>
      </c>
      <c r="D54" s="238">
        <v>0.15931875391574898</v>
      </c>
      <c r="E54" s="238">
        <v>0.16074921987768842</v>
      </c>
      <c r="F54" s="238">
        <v>0.14864568112906359</v>
      </c>
      <c r="G54" s="238">
        <v>0.11919311191458323</v>
      </c>
      <c r="H54" s="238">
        <v>0.12621486074338001</v>
      </c>
      <c r="I54" s="238">
        <v>0.1283956593535</v>
      </c>
      <c r="J54" s="238">
        <v>0.1222237292783</v>
      </c>
      <c r="K54" s="239">
        <v>0.11151125943389005</v>
      </c>
      <c r="L54" s="239">
        <v>0.11190230504256514</v>
      </c>
      <c r="M54" s="239">
        <v>0.11493504480203393</v>
      </c>
      <c r="N54" s="239">
        <v>0.11673682627978652</v>
      </c>
      <c r="O54" s="240">
        <f t="shared" ref="O54:O64" si="9">(N54-M54)*100</f>
        <v>0.18017814777525898</v>
      </c>
      <c r="P54" s="241">
        <f t="shared" ref="P54:P64" si="10">(N54-I54)*100</f>
        <v>-1.1658833073713488</v>
      </c>
      <c r="Q54" s="241">
        <f t="shared" ref="Q54:Q64" si="11">(N54-D54)*100</f>
        <v>-4.2581927635962469</v>
      </c>
    </row>
    <row r="55" spans="1:17">
      <c r="A55" s="557"/>
      <c r="B55" s="242" t="s">
        <v>0</v>
      </c>
      <c r="C55" s="243">
        <v>0.18469707447857811</v>
      </c>
      <c r="D55" s="244">
        <v>0.17460747425939219</v>
      </c>
      <c r="E55" s="244">
        <v>0.16892587520373289</v>
      </c>
      <c r="F55" s="244">
        <v>0.15013354878570409</v>
      </c>
      <c r="G55" s="244">
        <v>0.13352729794308094</v>
      </c>
      <c r="H55" s="244">
        <v>0.12723444922867999</v>
      </c>
      <c r="I55" s="244">
        <v>0.12426871226781</v>
      </c>
      <c r="J55" s="244">
        <v>0.12504343562931</v>
      </c>
      <c r="K55" s="245">
        <v>0.1152494692238049</v>
      </c>
      <c r="L55" s="245">
        <v>0.10725069551139228</v>
      </c>
      <c r="M55" s="245">
        <v>0.11885746762133392</v>
      </c>
      <c r="N55" s="245">
        <v>0.127082282547864</v>
      </c>
      <c r="O55" s="246">
        <f t="shared" si="9"/>
        <v>0.82248149265300718</v>
      </c>
      <c r="P55" s="247">
        <f t="shared" si="10"/>
        <v>0.28135702800539952</v>
      </c>
      <c r="Q55" s="247">
        <f t="shared" si="11"/>
        <v>-4.7525191711528194</v>
      </c>
    </row>
    <row r="56" spans="1:17">
      <c r="A56" s="552" t="s">
        <v>53</v>
      </c>
      <c r="B56" s="13" t="s">
        <v>56</v>
      </c>
      <c r="C56" s="14">
        <v>5.1843761522921444E-2</v>
      </c>
      <c r="D56" s="15">
        <v>5.747327529988823E-2</v>
      </c>
      <c r="E56" s="15">
        <v>5.0210552108842732E-2</v>
      </c>
      <c r="F56" s="15">
        <v>4.0091918618892691E-2</v>
      </c>
      <c r="G56" s="15">
        <v>3.5467757190689606E-2</v>
      </c>
      <c r="H56" s="15">
        <v>3.3437210949820002E-2</v>
      </c>
      <c r="I56" s="15">
        <v>3.4754362487869998E-2</v>
      </c>
      <c r="J56" s="15">
        <v>4.2721085303719999E-2</v>
      </c>
      <c r="K56" s="150">
        <v>3.3903162453850076E-2</v>
      </c>
      <c r="L56" s="150">
        <v>3.7502510653641116E-2</v>
      </c>
      <c r="M56" s="150">
        <v>4.1915962363091627E-2</v>
      </c>
      <c r="N56" s="150">
        <v>4.8934169985098176E-2</v>
      </c>
      <c r="O56" s="131">
        <f t="shared" si="9"/>
        <v>0.70182076220065492</v>
      </c>
      <c r="P56" s="130">
        <f t="shared" si="10"/>
        <v>1.4179807497228178</v>
      </c>
      <c r="Q56" s="130">
        <f t="shared" si="11"/>
        <v>-0.85391053147900531</v>
      </c>
    </row>
    <row r="57" spans="1:17">
      <c r="A57" s="553"/>
      <c r="B57" s="13" t="s">
        <v>57</v>
      </c>
      <c r="C57" s="14">
        <v>4.9849610756852659E-2</v>
      </c>
      <c r="D57" s="15">
        <v>4.6191057424531376E-2</v>
      </c>
      <c r="E57" s="15">
        <v>4.6860115672865153E-2</v>
      </c>
      <c r="F57" s="15">
        <v>4.8187664168811664E-2</v>
      </c>
      <c r="G57" s="15">
        <v>3.3438767131880515E-2</v>
      </c>
      <c r="H57" s="15">
        <v>3.1456999289239999E-2</v>
      </c>
      <c r="I57" s="15">
        <v>3.5742289795910001E-2</v>
      </c>
      <c r="J57" s="15">
        <v>3.5291290089329998E-2</v>
      </c>
      <c r="K57" s="150">
        <v>2.9563275320322827E-2</v>
      </c>
      <c r="L57" s="150">
        <v>2.8858117005678495E-2</v>
      </c>
      <c r="M57" s="150">
        <v>3.4012797818741586E-2</v>
      </c>
      <c r="N57" s="150">
        <v>3.6204909315721776E-2</v>
      </c>
      <c r="O57" s="132">
        <f t="shared" si="9"/>
        <v>0.21921114969801897</v>
      </c>
      <c r="P57" s="133">
        <f t="shared" si="10"/>
        <v>4.626195198117744E-2</v>
      </c>
      <c r="Q57" s="133">
        <f t="shared" si="11"/>
        <v>-0.99861481088096005</v>
      </c>
    </row>
    <row r="58" spans="1:17">
      <c r="A58" s="554"/>
      <c r="B58" s="13" t="s">
        <v>0</v>
      </c>
      <c r="C58" s="14">
        <v>5.0917248636609888E-2</v>
      </c>
      <c r="D58" s="15">
        <v>5.2206832923442421E-2</v>
      </c>
      <c r="E58" s="15">
        <v>4.8653501667363354E-2</v>
      </c>
      <c r="F58" s="15">
        <v>4.3866778584543804E-2</v>
      </c>
      <c r="G58" s="15">
        <v>3.4512587325713863E-2</v>
      </c>
      <c r="H58" s="15">
        <v>3.2505202302459998E-2</v>
      </c>
      <c r="I58" s="15">
        <v>3.5220850282100001E-2</v>
      </c>
      <c r="J58" s="15">
        <v>3.9207860202470003E-2</v>
      </c>
      <c r="K58" s="150">
        <v>3.1841345925618957E-2</v>
      </c>
      <c r="L58" s="150">
        <v>3.3410319551207518E-2</v>
      </c>
      <c r="M58" s="150">
        <v>3.8168342117789196E-2</v>
      </c>
      <c r="N58" s="150">
        <v>4.2888282632497207E-2</v>
      </c>
      <c r="O58" s="134">
        <f t="shared" si="9"/>
        <v>0.47199405147080109</v>
      </c>
      <c r="P58" s="135">
        <f t="shared" si="10"/>
        <v>0.76674323503972064</v>
      </c>
      <c r="Q58" s="135">
        <f t="shared" si="11"/>
        <v>-0.93185502909452145</v>
      </c>
    </row>
    <row r="59" spans="1:17">
      <c r="A59" s="552" t="s">
        <v>54</v>
      </c>
      <c r="B59" s="9" t="s">
        <v>56</v>
      </c>
      <c r="C59" s="10">
        <v>0.12754914644197993</v>
      </c>
      <c r="D59" s="11">
        <v>0.12504252880971781</v>
      </c>
      <c r="E59" s="11">
        <v>0.10804306958332509</v>
      </c>
      <c r="F59" s="11">
        <v>0.1053049239176556</v>
      </c>
      <c r="G59" s="11">
        <v>8.963472159986717E-2</v>
      </c>
      <c r="H59" s="11">
        <v>8.2398444460229994E-2</v>
      </c>
      <c r="I59" s="11">
        <v>8.1622175266350003E-2</v>
      </c>
      <c r="J59" s="11">
        <v>9.2921674457809994E-2</v>
      </c>
      <c r="K59" s="149">
        <v>8.7602965505168925E-2</v>
      </c>
      <c r="L59" s="149">
        <v>8.9921024811889808E-2</v>
      </c>
      <c r="M59" s="149">
        <v>7.9094012710365785E-2</v>
      </c>
      <c r="N59" s="149">
        <v>7.9491633684939444E-2</v>
      </c>
      <c r="O59" s="131">
        <f t="shared" si="9"/>
        <v>3.9762097457365919E-2</v>
      </c>
      <c r="P59" s="130">
        <f t="shared" si="10"/>
        <v>-0.21305415814105583</v>
      </c>
      <c r="Q59" s="130">
        <f t="shared" si="11"/>
        <v>-4.5550895124778359</v>
      </c>
    </row>
    <row r="60" spans="1:17">
      <c r="A60" s="553"/>
      <c r="B60" s="13" t="s">
        <v>57</v>
      </c>
      <c r="C60" s="14">
        <v>0.1104029321207587</v>
      </c>
      <c r="D60" s="15">
        <v>0.11392645916274048</v>
      </c>
      <c r="E60" s="15">
        <v>0.10342906924351179</v>
      </c>
      <c r="F60" s="15">
        <v>8.9645378489424929E-2</v>
      </c>
      <c r="G60" s="15">
        <v>8.0437096338648567E-2</v>
      </c>
      <c r="H60" s="15">
        <v>6.0479728338580001E-2</v>
      </c>
      <c r="I60" s="15">
        <v>6.5332519896760005E-2</v>
      </c>
      <c r="J60" s="15">
        <v>8.4607319957449995E-2</v>
      </c>
      <c r="K60" s="150">
        <v>7.9330723192784086E-2</v>
      </c>
      <c r="L60" s="150">
        <v>7.4005971503916898E-2</v>
      </c>
      <c r="M60" s="150">
        <v>6.9791955845933534E-2</v>
      </c>
      <c r="N60" s="150">
        <v>7.7629750977699613E-2</v>
      </c>
      <c r="O60" s="132">
        <f t="shared" si="9"/>
        <v>0.78377951317660788</v>
      </c>
      <c r="P60" s="133">
        <f t="shared" si="10"/>
        <v>1.2297231080939608</v>
      </c>
      <c r="Q60" s="133">
        <f t="shared" si="11"/>
        <v>-3.6296708185040867</v>
      </c>
    </row>
    <row r="61" spans="1:17">
      <c r="A61" s="554"/>
      <c r="B61" s="17" t="s">
        <v>0</v>
      </c>
      <c r="C61" s="18">
        <v>0.11959494960316232</v>
      </c>
      <c r="D61" s="19">
        <v>0.11989834456899916</v>
      </c>
      <c r="E61" s="19">
        <v>0.105909973639243</v>
      </c>
      <c r="F61" s="19">
        <v>9.8071516991582688E-2</v>
      </c>
      <c r="G61" s="19">
        <v>8.5366689009863481E-2</v>
      </c>
      <c r="H61" s="19">
        <v>7.2132433779489996E-2</v>
      </c>
      <c r="I61" s="19">
        <v>7.4037966592599994E-2</v>
      </c>
      <c r="J61" s="19">
        <v>8.9036656618579998E-2</v>
      </c>
      <c r="K61" s="151">
        <v>8.3719001833028925E-2</v>
      </c>
      <c r="L61" s="151">
        <v>8.2386536679296449E-2</v>
      </c>
      <c r="M61" s="151">
        <v>7.4728445776550592E-2</v>
      </c>
      <c r="N61" s="151">
        <v>7.8613810280126734E-2</v>
      </c>
      <c r="O61" s="134">
        <f t="shared" si="9"/>
        <v>0.38853645035761414</v>
      </c>
      <c r="P61" s="135">
        <f t="shared" si="10"/>
        <v>0.457584368752674</v>
      </c>
      <c r="Q61" s="135">
        <f t="shared" si="11"/>
        <v>-4.1284534288872425</v>
      </c>
    </row>
    <row r="62" spans="1:17">
      <c r="A62" s="552" t="s">
        <v>55</v>
      </c>
      <c r="B62" s="13" t="s">
        <v>56</v>
      </c>
      <c r="C62" s="14">
        <v>9.1298994886914717E-2</v>
      </c>
      <c r="D62" s="15">
        <v>9.2059620181670146E-2</v>
      </c>
      <c r="E62" s="15">
        <v>8.144137267500523E-2</v>
      </c>
      <c r="F62" s="15">
        <v>7.187520859094905E-2</v>
      </c>
      <c r="G62" s="15">
        <v>6.3490820324661634E-2</v>
      </c>
      <c r="H62" s="15">
        <v>5.801212309855E-2</v>
      </c>
      <c r="I62" s="15">
        <v>5.8010952086899999E-2</v>
      </c>
      <c r="J62" s="15">
        <v>6.6940811179830001E-2</v>
      </c>
      <c r="K62" s="150">
        <v>5.910268615882304E-2</v>
      </c>
      <c r="L62" s="150">
        <v>6.0235266811478401E-2</v>
      </c>
      <c r="M62" s="150">
        <v>6.1867856955416654E-2</v>
      </c>
      <c r="N62" s="150">
        <v>6.7541145374449343E-2</v>
      </c>
      <c r="O62" s="132">
        <f t="shared" si="9"/>
        <v>0.56732884190326893</v>
      </c>
      <c r="P62" s="133">
        <f t="shared" si="10"/>
        <v>0.95301932875493445</v>
      </c>
      <c r="Q62" s="133">
        <f t="shared" si="11"/>
        <v>-2.4518474807220803</v>
      </c>
    </row>
    <row r="63" spans="1:17">
      <c r="A63" s="553"/>
      <c r="B63" s="13" t="s">
        <v>57</v>
      </c>
      <c r="C63" s="14">
        <v>7.9796046902519402E-2</v>
      </c>
      <c r="D63" s="15">
        <v>7.8202205727152696E-2</v>
      </c>
      <c r="E63" s="15">
        <v>7.5904520037521836E-2</v>
      </c>
      <c r="F63" s="15">
        <v>7.1005891305136223E-2</v>
      </c>
      <c r="G63" s="15">
        <v>5.6087179790377674E-2</v>
      </c>
      <c r="H63" s="15">
        <v>4.9648129489329999E-2</v>
      </c>
      <c r="I63" s="15">
        <v>5.3909850722820001E-2</v>
      </c>
      <c r="J63" s="15">
        <v>5.876042789159E-2</v>
      </c>
      <c r="K63" s="150">
        <v>5.2788483931421555E-2</v>
      </c>
      <c r="L63" s="150">
        <v>5.0909283574169593E-2</v>
      </c>
      <c r="M63" s="150">
        <v>5.2891858915337611E-2</v>
      </c>
      <c r="N63" s="150">
        <v>5.6831257861288474E-2</v>
      </c>
      <c r="O63" s="132">
        <f t="shared" si="9"/>
        <v>0.39393989459508627</v>
      </c>
      <c r="P63" s="133">
        <f t="shared" si="10"/>
        <v>0.29214071384684737</v>
      </c>
      <c r="Q63" s="133">
        <f t="shared" si="11"/>
        <v>-2.137094786586422</v>
      </c>
    </row>
    <row r="64" spans="1:17">
      <c r="A64" s="554"/>
      <c r="B64" s="17" t="s">
        <v>0</v>
      </c>
      <c r="C64" s="18">
        <v>8.5976907533200447E-2</v>
      </c>
      <c r="D64" s="19">
        <v>8.5636545579713563E-2</v>
      </c>
      <c r="E64" s="19">
        <v>7.8879724030117726E-2</v>
      </c>
      <c r="F64" s="19">
        <v>7.1472495459834001E-2</v>
      </c>
      <c r="G64" s="19">
        <v>6.0032804241095944E-2</v>
      </c>
      <c r="H64" s="19">
        <v>5.409494840088E-2</v>
      </c>
      <c r="I64" s="19">
        <v>5.6090393945259998E-2</v>
      </c>
      <c r="J64" s="19">
        <v>6.3104541504259995E-2</v>
      </c>
      <c r="K64" s="151">
        <v>5.6122783670428597E-2</v>
      </c>
      <c r="L64" s="151">
        <v>5.5840790740541692E-2</v>
      </c>
      <c r="M64" s="151">
        <v>5.7648085980251104E-2</v>
      </c>
      <c r="N64" s="151">
        <v>6.2483156931737428E-2</v>
      </c>
      <c r="O64" s="134">
        <f t="shared" si="9"/>
        <v>0.48350709514863244</v>
      </c>
      <c r="P64" s="135">
        <f t="shared" si="10"/>
        <v>0.63927629864774305</v>
      </c>
      <c r="Q64" s="135">
        <f t="shared" si="11"/>
        <v>-2.3153388647976136</v>
      </c>
    </row>
    <row r="65" spans="1:17">
      <c r="A65" s="7" t="s">
        <v>58</v>
      </c>
      <c r="B65" s="27"/>
      <c r="C65" s="28"/>
      <c r="D65" s="29"/>
      <c r="E65" s="29"/>
      <c r="F65" s="30"/>
      <c r="G65" s="30"/>
      <c r="H65" s="31"/>
      <c r="I65" s="30"/>
      <c r="J65" s="30"/>
      <c r="K65" s="30"/>
      <c r="L65" s="30"/>
      <c r="M65" s="30"/>
      <c r="N65" s="30"/>
      <c r="O65" s="30"/>
      <c r="P65" s="30"/>
      <c r="Q65" s="30"/>
    </row>
    <row r="66" spans="1:17">
      <c r="A66" s="8"/>
    </row>
    <row r="67" spans="1:17">
      <c r="A67" s="232" t="s">
        <v>162</v>
      </c>
      <c r="B67" s="1"/>
      <c r="C67" s="1"/>
      <c r="D67" s="1"/>
      <c r="E67" s="1"/>
      <c r="F67" s="1"/>
      <c r="G67" s="1"/>
    </row>
    <row r="68" spans="1:17" ht="27.75" customHeight="1">
      <c r="A68" s="558"/>
      <c r="B68" s="551"/>
      <c r="C68" s="271">
        <v>2014</v>
      </c>
      <c r="D68" s="272">
        <v>2015</v>
      </c>
      <c r="E68" s="272">
        <v>2016</v>
      </c>
      <c r="F68" s="272">
        <v>2017</v>
      </c>
      <c r="G68" s="272">
        <v>2018</v>
      </c>
      <c r="H68" s="272">
        <v>2019</v>
      </c>
      <c r="I68" s="272">
        <v>2020</v>
      </c>
      <c r="J68" s="272">
        <v>2021</v>
      </c>
      <c r="K68" s="272">
        <v>2022</v>
      </c>
      <c r="L68" s="272">
        <v>2023</v>
      </c>
      <c r="M68" s="272">
        <v>2024</v>
      </c>
      <c r="N68" s="272">
        <v>2025</v>
      </c>
      <c r="O68" s="272" t="s">
        <v>155</v>
      </c>
      <c r="P68" s="272" t="s">
        <v>156</v>
      </c>
      <c r="Q68" s="272" t="s">
        <v>157</v>
      </c>
    </row>
    <row r="69" spans="1:17">
      <c r="A69" s="555" t="s">
        <v>52</v>
      </c>
      <c r="B69" s="235" t="s">
        <v>56</v>
      </c>
      <c r="C69" s="237">
        <v>0.47030237855302198</v>
      </c>
      <c r="D69" s="238">
        <v>0.38367907265400936</v>
      </c>
      <c r="E69" s="238">
        <v>0.35123138594667785</v>
      </c>
      <c r="F69" s="238">
        <v>0.37097714552238803</v>
      </c>
      <c r="G69" s="238">
        <v>0.32802336477868832</v>
      </c>
      <c r="H69" s="238">
        <v>0.33679705412804001</v>
      </c>
      <c r="I69" s="238">
        <v>0.32553783170271</v>
      </c>
      <c r="J69" s="238">
        <v>0.32528192135201001</v>
      </c>
      <c r="K69" s="239">
        <v>0.35633811488025613</v>
      </c>
      <c r="L69" s="239">
        <v>0.27207168990932712</v>
      </c>
      <c r="M69" s="239">
        <v>0.26752072343632255</v>
      </c>
      <c r="N69" s="239">
        <v>0.31542336291676659</v>
      </c>
      <c r="O69" s="240">
        <f>(N69-M69)*100</f>
        <v>4.7902639480444043</v>
      </c>
      <c r="P69" s="241">
        <f>(N69-I69)*100</f>
        <v>-1.0114468785943409</v>
      </c>
      <c r="Q69" s="241">
        <f>(N69-D69)*100</f>
        <v>-6.8255709737242762</v>
      </c>
    </row>
    <row r="70" spans="1:17">
      <c r="A70" s="556"/>
      <c r="B70" s="236" t="s">
        <v>57</v>
      </c>
      <c r="C70" s="237">
        <v>0.30556887690581558</v>
      </c>
      <c r="D70" s="238">
        <v>0.33523702750931522</v>
      </c>
      <c r="E70" s="238">
        <v>0.36697099560918572</v>
      </c>
      <c r="F70" s="238">
        <v>0.28414221218961627</v>
      </c>
      <c r="G70" s="238">
        <v>0.27746795875678931</v>
      </c>
      <c r="H70" s="238">
        <v>0.24120836824193001</v>
      </c>
      <c r="I70" s="238">
        <v>0.254138839073</v>
      </c>
      <c r="J70" s="238">
        <v>0.28568279229898003</v>
      </c>
      <c r="K70" s="239">
        <v>0.26821366684246212</v>
      </c>
      <c r="L70" s="239">
        <v>0.23791226384886324</v>
      </c>
      <c r="M70" s="239">
        <v>0.19285714285714289</v>
      </c>
      <c r="N70" s="239">
        <v>0.28980274155800734</v>
      </c>
      <c r="O70" s="240">
        <f t="shared" ref="O70:O80" si="12">(N70-M70)*100</f>
        <v>9.6945598700864437</v>
      </c>
      <c r="P70" s="241">
        <f t="shared" ref="P70:P80" si="13">(N70-I70)*100</f>
        <v>3.5663902485007339</v>
      </c>
      <c r="Q70" s="241">
        <f t="shared" ref="Q70:Q80" si="14">(N70-D70)*100</f>
        <v>-4.5434285951307887</v>
      </c>
    </row>
    <row r="71" spans="1:17">
      <c r="A71" s="557"/>
      <c r="B71" s="242" t="s">
        <v>0</v>
      </c>
      <c r="C71" s="243">
        <v>0.39542928200606231</v>
      </c>
      <c r="D71" s="244">
        <v>0.3617315330733612</v>
      </c>
      <c r="E71" s="244">
        <v>0.35852429303953154</v>
      </c>
      <c r="F71" s="244">
        <v>0.33168411644535239</v>
      </c>
      <c r="G71" s="244">
        <v>0.30589519084664796</v>
      </c>
      <c r="H71" s="244">
        <v>0.29233125373232</v>
      </c>
      <c r="I71" s="244">
        <v>0.29098296080495001</v>
      </c>
      <c r="J71" s="244">
        <v>0.30785001832683001</v>
      </c>
      <c r="K71" s="245">
        <v>0.31672031170591225</v>
      </c>
      <c r="L71" s="245">
        <v>0.25659917619075245</v>
      </c>
      <c r="M71" s="245">
        <v>0.23580407455570004</v>
      </c>
      <c r="N71" s="245">
        <v>0.30474009105890898</v>
      </c>
      <c r="O71" s="246">
        <f t="shared" si="12"/>
        <v>6.8936016503208934</v>
      </c>
      <c r="P71" s="247">
        <f t="shared" si="13"/>
        <v>1.3757130253958971</v>
      </c>
      <c r="Q71" s="247">
        <f t="shared" si="14"/>
        <v>-5.6991442014452218</v>
      </c>
    </row>
    <row r="72" spans="1:17">
      <c r="A72" s="552" t="s">
        <v>53</v>
      </c>
      <c r="B72" s="13" t="s">
        <v>56</v>
      </c>
      <c r="C72" s="14">
        <v>0.15952060429030934</v>
      </c>
      <c r="D72" s="15">
        <v>0.1652371846583485</v>
      </c>
      <c r="E72" s="15">
        <v>0.16611064912035917</v>
      </c>
      <c r="F72" s="15">
        <v>0.13336356348737216</v>
      </c>
      <c r="G72" s="15">
        <v>0.11292851768704266</v>
      </c>
      <c r="H72" s="15">
        <v>0.1008200973753</v>
      </c>
      <c r="I72" s="15">
        <v>0.10784728679076</v>
      </c>
      <c r="J72" s="15">
        <v>0.1629859635773</v>
      </c>
      <c r="K72" s="150">
        <v>0.12455632969633233</v>
      </c>
      <c r="L72" s="150">
        <v>0.12792575223599781</v>
      </c>
      <c r="M72" s="150">
        <v>0.17771548044020463</v>
      </c>
      <c r="N72" s="150">
        <v>0.15725418569254185</v>
      </c>
      <c r="O72" s="131">
        <f t="shared" si="12"/>
        <v>-2.0461294747662784</v>
      </c>
      <c r="P72" s="130">
        <f t="shared" si="13"/>
        <v>4.9406898901781844</v>
      </c>
      <c r="Q72" s="130">
        <f t="shared" si="14"/>
        <v>-0.7982998965806648</v>
      </c>
    </row>
    <row r="73" spans="1:17">
      <c r="A73" s="553"/>
      <c r="B73" s="13" t="s">
        <v>57</v>
      </c>
      <c r="C73" s="14">
        <v>0.16213732274085182</v>
      </c>
      <c r="D73" s="15">
        <v>0.13465666229578235</v>
      </c>
      <c r="E73" s="15">
        <v>0.11092672582233952</v>
      </c>
      <c r="F73" s="15">
        <v>0.1218131964296132</v>
      </c>
      <c r="G73" s="15">
        <v>0.10334459991812948</v>
      </c>
      <c r="H73" s="15">
        <v>8.7940132080889993E-2</v>
      </c>
      <c r="I73" s="15">
        <v>0.10845520418251001</v>
      </c>
      <c r="J73" s="15">
        <v>0.10467312506051001</v>
      </c>
      <c r="K73" s="150">
        <v>9.4449390599576327E-2</v>
      </c>
      <c r="L73" s="150">
        <v>0.10731442318885569</v>
      </c>
      <c r="M73" s="150">
        <v>0.10894455466537431</v>
      </c>
      <c r="N73" s="150">
        <v>0.10807109448082319</v>
      </c>
      <c r="O73" s="132">
        <f t="shared" si="12"/>
        <v>-8.7346018455111696E-2</v>
      </c>
      <c r="P73" s="133">
        <f t="shared" si="13"/>
        <v>-3.8410970168681335E-2</v>
      </c>
      <c r="Q73" s="133">
        <f t="shared" si="14"/>
        <v>-2.6585567814959159</v>
      </c>
    </row>
    <row r="74" spans="1:17">
      <c r="A74" s="554"/>
      <c r="B74" s="13" t="s">
        <v>0</v>
      </c>
      <c r="C74" s="14">
        <v>0.16071610891240767</v>
      </c>
      <c r="D74" s="15">
        <v>0.15163136221655715</v>
      </c>
      <c r="E74" s="15">
        <v>0.14111274154380163</v>
      </c>
      <c r="F74" s="15">
        <v>0.12811529404487879</v>
      </c>
      <c r="G74" s="15">
        <v>0.10850560898708828</v>
      </c>
      <c r="H74" s="15">
        <v>9.4763490247300006E-2</v>
      </c>
      <c r="I74" s="15">
        <v>0.10813685670812</v>
      </c>
      <c r="J74" s="15">
        <v>0.13529992011952</v>
      </c>
      <c r="K74" s="150">
        <v>0.10987658017049749</v>
      </c>
      <c r="L74" s="150">
        <v>0.11813621234293042</v>
      </c>
      <c r="M74" s="150">
        <v>0.14537438658718119</v>
      </c>
      <c r="N74" s="150">
        <v>0.13519429290809903</v>
      </c>
      <c r="O74" s="134">
        <f t="shared" si="12"/>
        <v>-1.0180093679082152</v>
      </c>
      <c r="P74" s="135">
        <f t="shared" si="13"/>
        <v>2.7057436199979037</v>
      </c>
      <c r="Q74" s="135">
        <f t="shared" si="14"/>
        <v>-1.6437069308458119</v>
      </c>
    </row>
    <row r="75" spans="1:17">
      <c r="A75" s="552" t="s">
        <v>54</v>
      </c>
      <c r="B75" s="9" t="s">
        <v>56</v>
      </c>
      <c r="C75" s="10">
        <v>0.32657509677968011</v>
      </c>
      <c r="D75" s="11">
        <v>0.34398161483250239</v>
      </c>
      <c r="E75" s="11">
        <v>0.28436182955614148</v>
      </c>
      <c r="F75" s="11">
        <v>0.29528556525194988</v>
      </c>
      <c r="G75" s="11">
        <v>0.22100663138356583</v>
      </c>
      <c r="H75" s="11">
        <v>0.25385471219137001</v>
      </c>
      <c r="I75" s="11">
        <v>0.20873806742911</v>
      </c>
      <c r="J75" s="11">
        <v>0.24083355842247001</v>
      </c>
      <c r="K75" s="149">
        <v>0.25553804660747298</v>
      </c>
      <c r="L75" s="149">
        <v>0.2547976232954281</v>
      </c>
      <c r="M75" s="149">
        <v>0.2153270146371663</v>
      </c>
      <c r="N75" s="149">
        <v>0.21852664536577229</v>
      </c>
      <c r="O75" s="131">
        <f t="shared" si="12"/>
        <v>0.319963072860599</v>
      </c>
      <c r="P75" s="130">
        <f t="shared" si="13"/>
        <v>0.9788577936662296</v>
      </c>
      <c r="Q75" s="130">
        <f t="shared" si="14"/>
        <v>-12.54549694667301</v>
      </c>
    </row>
    <row r="76" spans="1:17">
      <c r="A76" s="553"/>
      <c r="B76" s="13" t="s">
        <v>57</v>
      </c>
      <c r="C76" s="14">
        <v>0.31501967919279711</v>
      </c>
      <c r="D76" s="15">
        <v>0.29520300231314994</v>
      </c>
      <c r="E76" s="15">
        <v>0.27286152719669748</v>
      </c>
      <c r="F76" s="15">
        <v>0.28184674346576349</v>
      </c>
      <c r="G76" s="15">
        <v>0.22901645320202768</v>
      </c>
      <c r="H76" s="15">
        <v>0.17820699540535001</v>
      </c>
      <c r="I76" s="15">
        <v>0.22910941846350999</v>
      </c>
      <c r="J76" s="15">
        <v>0.26724099370892002</v>
      </c>
      <c r="K76" s="150">
        <v>0.24260378879484079</v>
      </c>
      <c r="L76" s="150">
        <v>0.200673087250725</v>
      </c>
      <c r="M76" s="150">
        <v>0.23327404569708579</v>
      </c>
      <c r="N76" s="150">
        <v>0.22655259822560203</v>
      </c>
      <c r="O76" s="132">
        <f t="shared" si="12"/>
        <v>-0.67214474714837602</v>
      </c>
      <c r="P76" s="133">
        <f t="shared" si="13"/>
        <v>-0.25568202379079585</v>
      </c>
      <c r="Q76" s="133">
        <f t="shared" si="14"/>
        <v>-6.8650404087547914</v>
      </c>
    </row>
    <row r="77" spans="1:17">
      <c r="A77" s="554"/>
      <c r="B77" s="17" t="s">
        <v>0</v>
      </c>
      <c r="C77" s="18">
        <v>0.32122980356710656</v>
      </c>
      <c r="D77" s="19">
        <v>0.3223885379702992</v>
      </c>
      <c r="E77" s="19">
        <v>0.27921645738641482</v>
      </c>
      <c r="F77" s="19">
        <v>0.28954943144575224</v>
      </c>
      <c r="G77" s="19">
        <v>0.22470790150318085</v>
      </c>
      <c r="H77" s="19">
        <v>0.21922401168948999</v>
      </c>
      <c r="I77" s="19">
        <v>0.21708248400960001</v>
      </c>
      <c r="J77" s="19">
        <v>0.25205829241217997</v>
      </c>
      <c r="K77" s="151">
        <v>0.24998702624158867</v>
      </c>
      <c r="L77" s="151">
        <v>0.22967087765957447</v>
      </c>
      <c r="M77" s="151">
        <v>0.22304292292696043</v>
      </c>
      <c r="N77" s="151">
        <v>0.22221528774608723</v>
      </c>
      <c r="O77" s="134">
        <f t="shared" si="12"/>
        <v>-8.2763518087319854E-2</v>
      </c>
      <c r="P77" s="135">
        <f t="shared" si="13"/>
        <v>0.51328037364872237</v>
      </c>
      <c r="Q77" s="135">
        <f t="shared" si="14"/>
        <v>-10.017325022421197</v>
      </c>
    </row>
    <row r="78" spans="1:17">
      <c r="A78" s="552" t="s">
        <v>55</v>
      </c>
      <c r="B78" s="13" t="s">
        <v>56</v>
      </c>
      <c r="C78" s="14">
        <v>0.23988313786654059</v>
      </c>
      <c r="D78" s="15">
        <v>0.2380135430998353</v>
      </c>
      <c r="E78" s="15">
        <v>0.21747894669377238</v>
      </c>
      <c r="F78" s="15">
        <v>0.20227519175479261</v>
      </c>
      <c r="G78" s="15">
        <v>0.1616673751046826</v>
      </c>
      <c r="H78" s="15">
        <v>0.15960881870564</v>
      </c>
      <c r="I78" s="15">
        <v>0.15510006337294999</v>
      </c>
      <c r="J78" s="15">
        <v>0.19919780096948</v>
      </c>
      <c r="K78" s="150">
        <v>0.18117773742277543</v>
      </c>
      <c r="L78" s="150">
        <v>0.17619153082919914</v>
      </c>
      <c r="M78" s="150">
        <v>0.19646288595203956</v>
      </c>
      <c r="N78" s="150">
        <v>0.18794719913620705</v>
      </c>
      <c r="O78" s="132">
        <f t="shared" si="12"/>
        <v>-0.85156868158325072</v>
      </c>
      <c r="P78" s="133">
        <f t="shared" si="13"/>
        <v>3.2847135763257067</v>
      </c>
      <c r="Q78" s="133">
        <f t="shared" si="14"/>
        <v>-5.0066343963628244</v>
      </c>
    </row>
    <row r="79" spans="1:17">
      <c r="A79" s="553"/>
      <c r="B79" s="13" t="s">
        <v>57</v>
      </c>
      <c r="C79" s="14">
        <v>0.22334627772580187</v>
      </c>
      <c r="D79" s="15">
        <v>0.20048275927987916</v>
      </c>
      <c r="E79" s="15">
        <v>0.18155294013519438</v>
      </c>
      <c r="F79" s="15">
        <v>0.18038801489799322</v>
      </c>
      <c r="G79" s="15">
        <v>0.15264070465436053</v>
      </c>
      <c r="H79" s="15">
        <v>0.1227529198076</v>
      </c>
      <c r="I79" s="15">
        <v>0.15119339948317001</v>
      </c>
      <c r="J79" s="15">
        <v>0.16181685091056999</v>
      </c>
      <c r="K79" s="150">
        <v>0.14444185625177938</v>
      </c>
      <c r="L79" s="150">
        <v>0.14352746205030675</v>
      </c>
      <c r="M79" s="150">
        <v>0.14754147812971341</v>
      </c>
      <c r="N79" s="150">
        <v>0.15726812376661578</v>
      </c>
      <c r="O79" s="132">
        <f t="shared" si="12"/>
        <v>0.97266456369023702</v>
      </c>
      <c r="P79" s="133">
        <f t="shared" si="13"/>
        <v>0.60747242834457704</v>
      </c>
      <c r="Q79" s="133">
        <f t="shared" si="14"/>
        <v>-4.321463551326338</v>
      </c>
    </row>
    <row r="80" spans="1:17">
      <c r="A80" s="554"/>
      <c r="B80" s="17" t="s">
        <v>0</v>
      </c>
      <c r="C80" s="18">
        <v>0.23230193908515503</v>
      </c>
      <c r="D80" s="19">
        <v>0.22131599190116893</v>
      </c>
      <c r="E80" s="19">
        <v>0.20123192988217758</v>
      </c>
      <c r="F80" s="19">
        <v>0.19250946442643099</v>
      </c>
      <c r="G80" s="19">
        <v>0.15751763482048217</v>
      </c>
      <c r="H80" s="19">
        <v>0.14241345334687</v>
      </c>
      <c r="I80" s="19">
        <v>0.15331218394689</v>
      </c>
      <c r="J80" s="19">
        <v>0.18209446327466</v>
      </c>
      <c r="K80" s="151">
        <v>0.16396710569393547</v>
      </c>
      <c r="L80" s="151">
        <v>0.16083418800209345</v>
      </c>
      <c r="M80" s="151">
        <v>0.17417985395710306</v>
      </c>
      <c r="N80" s="151">
        <v>0.17415387062078086</v>
      </c>
      <c r="O80" s="134">
        <f t="shared" si="12"/>
        <v>-2.5983336322199513E-3</v>
      </c>
      <c r="P80" s="135">
        <f t="shared" si="13"/>
        <v>2.0841686673890858</v>
      </c>
      <c r="Q80" s="135">
        <f t="shared" si="14"/>
        <v>-4.7162121280388076</v>
      </c>
    </row>
    <row r="81" spans="1:18">
      <c r="A81" s="7" t="s">
        <v>58</v>
      </c>
      <c r="B81" s="27"/>
      <c r="C81" s="28"/>
      <c r="D81" s="29"/>
      <c r="E81" s="29"/>
      <c r="F81" s="30"/>
      <c r="G81" s="30"/>
      <c r="H81" s="31"/>
      <c r="I81" s="30"/>
      <c r="J81" s="30"/>
      <c r="K81" s="30"/>
      <c r="L81" s="30"/>
      <c r="M81" s="30"/>
      <c r="N81" s="30"/>
      <c r="O81" s="30"/>
      <c r="P81" s="30"/>
      <c r="Q81" s="30"/>
    </row>
    <row r="82" spans="1:18">
      <c r="A82" s="8"/>
      <c r="I82" s="3"/>
      <c r="J82" s="3"/>
      <c r="K82" s="3"/>
      <c r="L82" s="3"/>
      <c r="M82" s="3"/>
      <c r="N82" s="3"/>
      <c r="O82" s="3"/>
      <c r="P82" s="3"/>
      <c r="Q82" s="3"/>
    </row>
    <row r="83" spans="1:18">
      <c r="A83" s="232" t="s">
        <v>163</v>
      </c>
      <c r="B83" s="1"/>
      <c r="C83" s="1"/>
      <c r="D83" s="1"/>
      <c r="E83" s="1"/>
      <c r="F83" s="1"/>
      <c r="G83" s="1"/>
    </row>
    <row r="84" spans="1:18" ht="27" customHeight="1">
      <c r="A84" s="550"/>
      <c r="B84" s="551"/>
      <c r="C84" s="271">
        <v>2014</v>
      </c>
      <c r="D84" s="272">
        <v>2015</v>
      </c>
      <c r="E84" s="272">
        <v>2016</v>
      </c>
      <c r="F84" s="272">
        <v>2017</v>
      </c>
      <c r="G84" s="272">
        <v>2018</v>
      </c>
      <c r="H84" s="272">
        <v>2019</v>
      </c>
      <c r="I84" s="272">
        <v>2020</v>
      </c>
      <c r="J84" s="272">
        <v>2021</v>
      </c>
      <c r="K84" s="272">
        <v>2022</v>
      </c>
      <c r="L84" s="272">
        <v>2023</v>
      </c>
      <c r="M84" s="272">
        <v>2024</v>
      </c>
      <c r="N84" s="272">
        <v>2025</v>
      </c>
      <c r="O84" s="272" t="s">
        <v>155</v>
      </c>
      <c r="P84" s="272" t="s">
        <v>156</v>
      </c>
      <c r="Q84" s="272" t="s">
        <v>157</v>
      </c>
    </row>
    <row r="85" spans="1:18">
      <c r="A85" s="555" t="s">
        <v>52</v>
      </c>
      <c r="B85" s="235" t="s">
        <v>56</v>
      </c>
      <c r="C85" s="237">
        <v>0.17952289488732168</v>
      </c>
      <c r="D85" s="238">
        <v>0.16832712466429872</v>
      </c>
      <c r="E85" s="238">
        <v>0.14152062004742899</v>
      </c>
      <c r="F85" s="238">
        <v>0.13547686291548991</v>
      </c>
      <c r="G85" s="238">
        <v>0.12938028531772719</v>
      </c>
      <c r="H85" s="238">
        <v>0.14706048935206162</v>
      </c>
      <c r="I85" s="238">
        <v>0.11124423577926691</v>
      </c>
      <c r="J85" s="238">
        <v>0.10583037410190768</v>
      </c>
      <c r="K85" s="239">
        <v>0.1146019947057408</v>
      </c>
      <c r="L85" s="239">
        <v>8.8999999999999996E-2</v>
      </c>
      <c r="M85" s="239">
        <v>0.10383078493905283</v>
      </c>
      <c r="N85" s="239">
        <v>0.10582494286243746</v>
      </c>
      <c r="O85" s="240">
        <f>(N85-M85)*100</f>
        <v>0.1994157923384629</v>
      </c>
      <c r="P85" s="241">
        <f>(N85-I85)*100</f>
        <v>-0.54192929168294524</v>
      </c>
      <c r="Q85" s="241">
        <f>(N85-D85)*100</f>
        <v>-6.2502181801861258</v>
      </c>
      <c r="R85" s="3"/>
    </row>
    <row r="86" spans="1:18">
      <c r="A86" s="556"/>
      <c r="B86" s="236" t="s">
        <v>57</v>
      </c>
      <c r="C86" s="237">
        <v>0.13694862110738973</v>
      </c>
      <c r="D86" s="238">
        <v>0.18243935770413391</v>
      </c>
      <c r="E86" s="238">
        <v>0.16331543470810009</v>
      </c>
      <c r="F86" s="238">
        <v>0.13065796284580433</v>
      </c>
      <c r="G86" s="238">
        <v>0.13729537570597172</v>
      </c>
      <c r="H86" s="238">
        <v>0.11130005951874841</v>
      </c>
      <c r="I86" s="238">
        <v>0.11411751545151998</v>
      </c>
      <c r="J86" s="238">
        <v>8.8431897909013055E-2</v>
      </c>
      <c r="K86" s="239">
        <v>6.8358750133304891E-2</v>
      </c>
      <c r="L86" s="239">
        <v>8.2000000000000003E-2</v>
      </c>
      <c r="M86" s="239">
        <v>7.716872675357854E-2</v>
      </c>
      <c r="N86" s="239">
        <v>8.4690232787289071E-2</v>
      </c>
      <c r="O86" s="240">
        <f t="shared" ref="O86:O96" si="15">(N86-M86)*100</f>
        <v>0.75215060337105322</v>
      </c>
      <c r="P86" s="241">
        <f t="shared" ref="P86:P96" si="16">(N86-I86)*100</f>
        <v>-2.9427282664230905</v>
      </c>
      <c r="Q86" s="241">
        <f t="shared" ref="Q86:Q96" si="17">(N86-D86)*100</f>
        <v>-9.7749124916844838</v>
      </c>
    </row>
    <row r="87" spans="1:18">
      <c r="A87" s="557"/>
      <c r="B87" s="242" t="s">
        <v>0</v>
      </c>
      <c r="C87" s="243">
        <v>0.15793505676931638</v>
      </c>
      <c r="D87" s="244">
        <v>0.1754333146961421</v>
      </c>
      <c r="E87" s="244">
        <v>0.15248598936628827</v>
      </c>
      <c r="F87" s="244">
        <v>0.13306588355833268</v>
      </c>
      <c r="G87" s="244">
        <v>0.13334144891835961</v>
      </c>
      <c r="H87" s="244">
        <v>0.12918761951979602</v>
      </c>
      <c r="I87" s="244">
        <v>0.11267821875457978</v>
      </c>
      <c r="J87" s="244">
        <v>9.7146678248161089E-2</v>
      </c>
      <c r="K87" s="245">
        <v>9.144672727515453E-2</v>
      </c>
      <c r="L87" s="245">
        <v>8.5999999999999993E-2</v>
      </c>
      <c r="M87" s="245">
        <v>9.045620736012866E-2</v>
      </c>
      <c r="N87" s="245">
        <v>9.5241619637956021E-2</v>
      </c>
      <c r="O87" s="246">
        <f t="shared" si="15"/>
        <v>0.47854122778273611</v>
      </c>
      <c r="P87" s="247">
        <f t="shared" si="16"/>
        <v>-1.7436599116623763</v>
      </c>
      <c r="Q87" s="247">
        <f t="shared" si="17"/>
        <v>-8.0191695058186081</v>
      </c>
    </row>
    <row r="88" spans="1:18">
      <c r="A88" s="552" t="s">
        <v>53</v>
      </c>
      <c r="B88" s="13" t="s">
        <v>56</v>
      </c>
      <c r="C88" s="14">
        <v>9.9243982226389763E-2</v>
      </c>
      <c r="D88" s="15">
        <v>9.9845851642911043E-2</v>
      </c>
      <c r="E88" s="15">
        <v>7.9853521370012365E-2</v>
      </c>
      <c r="F88" s="15">
        <v>7.7118950354299234E-2</v>
      </c>
      <c r="G88" s="15">
        <v>7.833944996811687E-2</v>
      </c>
      <c r="H88" s="15">
        <v>7.7580710045893272E-2</v>
      </c>
      <c r="I88" s="15">
        <v>7.9974828238140117E-2</v>
      </c>
      <c r="J88" s="15">
        <v>6.6614445464858729E-2</v>
      </c>
      <c r="K88" s="150">
        <v>5.3637706030251031E-2</v>
      </c>
      <c r="L88" s="150">
        <v>0.06</v>
      </c>
      <c r="M88" s="150">
        <v>6.9367615794346263E-2</v>
      </c>
      <c r="N88" s="150">
        <v>6.7788918498498649E-2</v>
      </c>
      <c r="O88" s="131">
        <f t="shared" si="15"/>
        <v>-0.15786972958476142</v>
      </c>
      <c r="P88" s="130">
        <f t="shared" si="16"/>
        <v>-1.2185909739641467</v>
      </c>
      <c r="Q88" s="130">
        <f t="shared" si="17"/>
        <v>-3.2056933144412394</v>
      </c>
    </row>
    <row r="89" spans="1:18">
      <c r="A89" s="553"/>
      <c r="B89" s="13" t="s">
        <v>57</v>
      </c>
      <c r="C89" s="14">
        <v>9.5890562204654861E-2</v>
      </c>
      <c r="D89" s="15">
        <v>8.9226663411602819E-2</v>
      </c>
      <c r="E89" s="15">
        <v>6.953276157036016E-2</v>
      </c>
      <c r="F89" s="15">
        <v>6.5902773838561468E-2</v>
      </c>
      <c r="G89" s="15">
        <v>7.8273297560057173E-2</v>
      </c>
      <c r="H89" s="15">
        <v>7.1948836890452908E-2</v>
      </c>
      <c r="I89" s="15">
        <v>6.5724518439647661E-2</v>
      </c>
      <c r="J89" s="15">
        <v>5.2579188335468402E-2</v>
      </c>
      <c r="K89" s="150">
        <v>4.4306790240211842E-2</v>
      </c>
      <c r="L89" s="150">
        <v>4.8000000000000001E-2</v>
      </c>
      <c r="M89" s="150">
        <v>4.499316413332223E-2</v>
      </c>
      <c r="N89" s="150">
        <v>4.3948102006401209E-2</v>
      </c>
      <c r="O89" s="132">
        <f t="shared" si="15"/>
        <v>-0.10450621269210217</v>
      </c>
      <c r="P89" s="133">
        <f t="shared" si="16"/>
        <v>-2.177641643324645</v>
      </c>
      <c r="Q89" s="133">
        <f t="shared" si="17"/>
        <v>-4.5278561405201607</v>
      </c>
    </row>
    <row r="90" spans="1:18">
      <c r="A90" s="554"/>
      <c r="B90" s="13" t="s">
        <v>0</v>
      </c>
      <c r="C90" s="14">
        <v>9.7595692417809451E-2</v>
      </c>
      <c r="D90" s="15">
        <v>9.4631740972307352E-2</v>
      </c>
      <c r="E90" s="15">
        <v>7.4786865061260838E-2</v>
      </c>
      <c r="F90" s="15">
        <v>7.1608285223903889E-2</v>
      </c>
      <c r="G90" s="15">
        <v>7.8307060108556883E-2</v>
      </c>
      <c r="H90" s="15">
        <v>7.4823657005013214E-2</v>
      </c>
      <c r="I90" s="15">
        <v>7.3005239916918638E-2</v>
      </c>
      <c r="J90" s="15">
        <v>5.975776381211844E-2</v>
      </c>
      <c r="K90" s="150">
        <v>4.907590862299438E-2</v>
      </c>
      <c r="L90" s="150">
        <v>5.3999999999999999E-2</v>
      </c>
      <c r="M90" s="150">
        <v>5.7462367397059712E-2</v>
      </c>
      <c r="N90" s="150">
        <v>5.6159403914073751E-2</v>
      </c>
      <c r="O90" s="134">
        <f t="shared" si="15"/>
        <v>-0.1302963482985961</v>
      </c>
      <c r="P90" s="135">
        <f t="shared" si="16"/>
        <v>-1.6845836002844887</v>
      </c>
      <c r="Q90" s="135">
        <f t="shared" si="17"/>
        <v>-3.8472337058233599</v>
      </c>
    </row>
    <row r="91" spans="1:18">
      <c r="A91" s="552" t="s">
        <v>54</v>
      </c>
      <c r="B91" s="9" t="s">
        <v>56</v>
      </c>
      <c r="C91" s="10">
        <v>0.15380632713659234</v>
      </c>
      <c r="D91" s="11">
        <v>0.1544569899143875</v>
      </c>
      <c r="E91" s="11">
        <v>0.12212082285143357</v>
      </c>
      <c r="F91" s="11">
        <v>0.12568401994298145</v>
      </c>
      <c r="G91" s="11">
        <v>0.10743853883587183</v>
      </c>
      <c r="H91" s="11">
        <v>0.12438071345419761</v>
      </c>
      <c r="I91" s="11">
        <v>0.1225342942457511</v>
      </c>
      <c r="J91" s="11">
        <v>9.9821691118966438E-2</v>
      </c>
      <c r="K91" s="149">
        <v>9.8652699921947071E-2</v>
      </c>
      <c r="L91" s="149">
        <v>0.1</v>
      </c>
      <c r="M91" s="149">
        <v>9.9611376929485199E-2</v>
      </c>
      <c r="N91" s="149">
        <v>9.7015345811646517E-2</v>
      </c>
      <c r="O91" s="131">
        <f t="shared" si="15"/>
        <v>-0.25960311178386819</v>
      </c>
      <c r="P91" s="130">
        <f t="shared" si="16"/>
        <v>-2.5518948434104587</v>
      </c>
      <c r="Q91" s="130">
        <f t="shared" si="17"/>
        <v>-5.7441644102740979</v>
      </c>
    </row>
    <row r="92" spans="1:18">
      <c r="A92" s="553"/>
      <c r="B92" s="13" t="s">
        <v>57</v>
      </c>
      <c r="C92" s="14">
        <v>0.13936694214120091</v>
      </c>
      <c r="D92" s="15">
        <v>0.14535378388943823</v>
      </c>
      <c r="E92" s="15">
        <v>0.12125769284160844</v>
      </c>
      <c r="F92" s="15">
        <v>0.10630554024127008</v>
      </c>
      <c r="G92" s="15">
        <v>9.1874498693671924E-2</v>
      </c>
      <c r="H92" s="15">
        <v>9.4600992888518032E-2</v>
      </c>
      <c r="I92" s="15">
        <v>0.11080757987541209</v>
      </c>
      <c r="J92" s="15">
        <v>8.0409485864648383E-2</v>
      </c>
      <c r="K92" s="150">
        <v>6.9421060643101939E-2</v>
      </c>
      <c r="L92" s="150">
        <v>6.5000000000000002E-2</v>
      </c>
      <c r="M92" s="150">
        <v>8.8949450389193718E-2</v>
      </c>
      <c r="N92" s="150">
        <v>9.3838201249484665E-2</v>
      </c>
      <c r="O92" s="132">
        <f t="shared" si="15"/>
        <v>0.48887508602909469</v>
      </c>
      <c r="P92" s="133">
        <f t="shared" si="16"/>
        <v>-1.6969378625927427</v>
      </c>
      <c r="Q92" s="133">
        <f>(N92-D92)*100</f>
        <v>-5.1515582639953568</v>
      </c>
    </row>
    <row r="93" spans="1:18">
      <c r="A93" s="554"/>
      <c r="B93" s="17" t="s">
        <v>0</v>
      </c>
      <c r="C93" s="18">
        <v>0.14670559024091834</v>
      </c>
      <c r="D93" s="19">
        <v>0.14999221399990523</v>
      </c>
      <c r="E93" s="19">
        <v>0.12169491217471486</v>
      </c>
      <c r="F93" s="19">
        <v>0.11617251477410581</v>
      </c>
      <c r="G93" s="19">
        <v>9.9803089833362474E-2</v>
      </c>
      <c r="H93" s="19">
        <v>0.10977530389039483</v>
      </c>
      <c r="I93" s="19">
        <v>0.11678581484304719</v>
      </c>
      <c r="J93" s="19">
        <v>9.0305057557169804E-2</v>
      </c>
      <c r="K93" s="151">
        <v>8.4324409876096587E-2</v>
      </c>
      <c r="L93" s="151">
        <v>8.3000000000000004E-2</v>
      </c>
      <c r="M93" s="151">
        <v>9.4397357694133488E-2</v>
      </c>
      <c r="N93" s="151">
        <v>9.5461804425012023E-2</v>
      </c>
      <c r="O93" s="134">
        <f t="shared" si="15"/>
        <v>0.10644467308785349</v>
      </c>
      <c r="P93" s="135">
        <f t="shared" si="16"/>
        <v>-2.1324010418035169</v>
      </c>
      <c r="Q93" s="135">
        <f t="shared" si="17"/>
        <v>-5.4530409574893204</v>
      </c>
    </row>
    <row r="94" spans="1:18">
      <c r="A94" s="552" t="s">
        <v>55</v>
      </c>
      <c r="B94" s="13" t="s">
        <v>56</v>
      </c>
      <c r="C94" s="14">
        <v>0.12583449079259823</v>
      </c>
      <c r="D94" s="15">
        <v>0.12537242443822241</v>
      </c>
      <c r="E94" s="15">
        <v>0.10054841027293993</v>
      </c>
      <c r="F94" s="15">
        <v>9.9688255173653748E-2</v>
      </c>
      <c r="G94" s="15">
        <v>9.3584568982973695E-2</v>
      </c>
      <c r="H94" s="15">
        <v>0.1008130303818217</v>
      </c>
      <c r="I94" s="15">
        <v>9.7693183243873202E-2</v>
      </c>
      <c r="J94" s="15">
        <v>8.2033535240803909E-2</v>
      </c>
      <c r="K94" s="150">
        <v>7.5394149140710506E-2</v>
      </c>
      <c r="L94" s="150">
        <v>7.5999999999999998E-2</v>
      </c>
      <c r="M94" s="150">
        <v>8.320795259820854E-2</v>
      </c>
      <c r="N94" s="150">
        <v>8.1656163176797456E-2</v>
      </c>
      <c r="O94" s="132">
        <f t="shared" si="15"/>
        <v>-0.15517894214110844</v>
      </c>
      <c r="P94" s="133">
        <f t="shared" si="16"/>
        <v>-1.6037020067075747</v>
      </c>
      <c r="Q94" s="133">
        <f t="shared" si="17"/>
        <v>-4.3716261261424956</v>
      </c>
    </row>
    <row r="95" spans="1:18">
      <c r="A95" s="553"/>
      <c r="B95" s="13" t="s">
        <v>57</v>
      </c>
      <c r="C95" s="14">
        <v>0.11491523653598645</v>
      </c>
      <c r="D95" s="15">
        <v>0.11816010590206527</v>
      </c>
      <c r="E95" s="15">
        <v>9.71184996797642E-2</v>
      </c>
      <c r="F95" s="15">
        <v>8.65754320440391E-2</v>
      </c>
      <c r="G95" s="15">
        <v>8.9350208998951852E-2</v>
      </c>
      <c r="H95" s="15">
        <v>8.3949020473831987E-2</v>
      </c>
      <c r="I95" s="15">
        <v>8.6316205955592126E-2</v>
      </c>
      <c r="J95" s="15">
        <v>6.5965398269289557E-2</v>
      </c>
      <c r="K95" s="150">
        <v>5.5436226154377613E-2</v>
      </c>
      <c r="L95" s="150">
        <v>5.7000000000000002E-2</v>
      </c>
      <c r="M95" s="150">
        <v>6.3180857083296113E-2</v>
      </c>
      <c r="N95" s="150">
        <v>6.5017611695224978E-2</v>
      </c>
      <c r="O95" s="132">
        <f t="shared" si="15"/>
        <v>0.18367546119288647</v>
      </c>
      <c r="P95" s="133">
        <f t="shared" si="16"/>
        <v>-2.129859426036715</v>
      </c>
      <c r="Q95" s="133">
        <f t="shared" si="17"/>
        <v>-5.3142494206840292</v>
      </c>
    </row>
    <row r="96" spans="1:18">
      <c r="A96" s="554"/>
      <c r="B96" s="17" t="s">
        <v>0</v>
      </c>
      <c r="C96" s="18">
        <v>0.120451284381093</v>
      </c>
      <c r="D96" s="19">
        <v>0.12182226076865708</v>
      </c>
      <c r="E96" s="19">
        <v>9.8860612885310062E-2</v>
      </c>
      <c r="F96" s="19">
        <v>9.3234029778686972E-2</v>
      </c>
      <c r="G96" s="19">
        <v>9.1505709516066777E-2</v>
      </c>
      <c r="H96" s="19">
        <v>9.253570261728869E-2</v>
      </c>
      <c r="I96" s="19">
        <v>9.2112670632857774E-2</v>
      </c>
      <c r="J96" s="19">
        <v>7.4156232842878617E-2</v>
      </c>
      <c r="K96" s="151">
        <v>6.5601680193692349E-2</v>
      </c>
      <c r="L96" s="151">
        <v>6.7000000000000004E-2</v>
      </c>
      <c r="M96" s="151">
        <v>7.3391435342477551E-2</v>
      </c>
      <c r="N96" s="151">
        <v>7.3508751453532348E-2</v>
      </c>
      <c r="O96" s="134">
        <f t="shared" si="15"/>
        <v>1.1731611105479656E-2</v>
      </c>
      <c r="P96" s="135">
        <f t="shared" si="16"/>
        <v>-1.8603919179325425</v>
      </c>
      <c r="Q96" s="135">
        <f t="shared" si="17"/>
        <v>-4.8313509315124739</v>
      </c>
    </row>
    <row r="97" spans="1:17">
      <c r="A97" s="7" t="s">
        <v>58</v>
      </c>
      <c r="B97" s="27"/>
      <c r="C97" s="28"/>
      <c r="D97" s="29"/>
      <c r="E97" s="29"/>
      <c r="F97" s="30"/>
      <c r="G97" s="30"/>
      <c r="H97" s="31"/>
      <c r="I97" s="30"/>
      <c r="J97" s="30"/>
      <c r="K97" s="30"/>
      <c r="L97" s="30"/>
      <c r="M97" s="30"/>
      <c r="N97" s="30"/>
      <c r="O97" s="30"/>
      <c r="P97" s="30"/>
      <c r="Q97" s="30"/>
    </row>
    <row r="99" spans="1:17">
      <c r="A99" s="232" t="s">
        <v>164</v>
      </c>
      <c r="B99" s="1"/>
      <c r="C99" s="1"/>
      <c r="D99" s="1"/>
      <c r="E99" s="1"/>
      <c r="F99" s="1"/>
      <c r="G99" s="1"/>
    </row>
    <row r="100" spans="1:17" ht="29.25" customHeight="1">
      <c r="A100" s="550"/>
      <c r="B100" s="551"/>
      <c r="C100" s="271">
        <v>2014</v>
      </c>
      <c r="D100" s="272">
        <v>2015</v>
      </c>
      <c r="E100" s="272">
        <v>2016</v>
      </c>
      <c r="F100" s="272">
        <v>2017</v>
      </c>
      <c r="G100" s="272">
        <v>2018</v>
      </c>
      <c r="H100" s="272">
        <v>2019</v>
      </c>
      <c r="I100" s="272">
        <v>2020</v>
      </c>
      <c r="J100" s="272">
        <v>2021</v>
      </c>
      <c r="K100" s="272">
        <v>2022</v>
      </c>
      <c r="L100" s="272">
        <v>2023</v>
      </c>
      <c r="M100" s="272">
        <v>2024</v>
      </c>
      <c r="N100" s="272">
        <v>2025</v>
      </c>
      <c r="O100" s="272" t="s">
        <v>155</v>
      </c>
      <c r="P100" s="272" t="s">
        <v>156</v>
      </c>
      <c r="Q100" s="272" t="s">
        <v>157</v>
      </c>
    </row>
    <row r="101" spans="1:17">
      <c r="A101" s="233" t="s">
        <v>59</v>
      </c>
      <c r="B101" s="234" t="s">
        <v>0</v>
      </c>
      <c r="C101" s="273">
        <v>720135.97378650005</v>
      </c>
      <c r="D101" s="274">
        <v>701932.07583173201</v>
      </c>
      <c r="E101" s="274">
        <v>716553.78715361096</v>
      </c>
      <c r="F101" s="274">
        <v>726349.70561279298</v>
      </c>
      <c r="G101" s="274">
        <v>741184.25029872602</v>
      </c>
      <c r="H101" s="274">
        <v>759046.42256414203</v>
      </c>
      <c r="I101" s="274">
        <v>754286.55002953403</v>
      </c>
      <c r="J101" s="274">
        <v>795647.267120854</v>
      </c>
      <c r="K101" s="275">
        <v>834765.51082481002</v>
      </c>
      <c r="L101" s="275">
        <v>828794.04733866395</v>
      </c>
      <c r="M101" s="275">
        <v>820725.48000098404</v>
      </c>
      <c r="N101" s="275">
        <v>823220.28925275931</v>
      </c>
      <c r="O101" s="430">
        <f>((N101/M101)-1)</f>
        <v>3.0397609341581422E-3</v>
      </c>
      <c r="P101" s="431">
        <f>((N101/I101)-1)</f>
        <v>9.1389325741690897E-2</v>
      </c>
      <c r="Q101" s="431">
        <f>((N101/D101)-1)</f>
        <v>0.17279195181002471</v>
      </c>
    </row>
    <row r="102" spans="1:17">
      <c r="A102" s="33" t="s">
        <v>53</v>
      </c>
      <c r="B102" s="13" t="s">
        <v>0</v>
      </c>
      <c r="C102" s="23">
        <v>2576788.2422528001</v>
      </c>
      <c r="D102" s="24">
        <v>2589909.9878306398</v>
      </c>
      <c r="E102" s="24">
        <v>2599755.9054055298</v>
      </c>
      <c r="F102" s="24">
        <v>2623017.8374245102</v>
      </c>
      <c r="G102" s="24">
        <v>2709571.9165504202</v>
      </c>
      <c r="H102" s="24">
        <v>2755290.52188745</v>
      </c>
      <c r="I102" s="24">
        <v>2725007.2896967502</v>
      </c>
      <c r="J102" s="24">
        <v>2723884.9730023998</v>
      </c>
      <c r="K102" s="144">
        <v>2804898.2796245501</v>
      </c>
      <c r="L102" s="144">
        <v>2861991.1994965002</v>
      </c>
      <c r="M102" s="144">
        <v>2866060.50620563</v>
      </c>
      <c r="N102" s="144">
        <v>2923236.6160884253</v>
      </c>
      <c r="O102" s="432">
        <f t="shared" ref="O102:O104" si="18">((N102/M102)-1)</f>
        <v>1.994937293158916E-2</v>
      </c>
      <c r="P102" s="433">
        <f t="shared" ref="P102:P104" si="19">((N102/I102)-1)</f>
        <v>7.2744512332565181E-2</v>
      </c>
      <c r="Q102" s="433">
        <f t="shared" ref="Q102:Q104" si="20">((N102/D102)-1)</f>
        <v>0.12870201274330251</v>
      </c>
    </row>
    <row r="103" spans="1:17">
      <c r="A103" s="34" t="s">
        <v>54</v>
      </c>
      <c r="B103" s="13" t="s">
        <v>0</v>
      </c>
      <c r="C103" s="23">
        <v>1140673.1134834001</v>
      </c>
      <c r="D103" s="24">
        <v>1152213.97066788</v>
      </c>
      <c r="E103" s="24">
        <v>1161516.0174429901</v>
      </c>
      <c r="F103" s="24">
        <v>1165006.5846695199</v>
      </c>
      <c r="G103" s="24">
        <v>1184789.77466307</v>
      </c>
      <c r="H103" s="24">
        <v>1196437.7945916899</v>
      </c>
      <c r="I103" s="24">
        <v>1200344.8408859</v>
      </c>
      <c r="J103" s="24">
        <v>1189279.5134836</v>
      </c>
      <c r="K103" s="144">
        <v>1210878.3100535299</v>
      </c>
      <c r="L103" s="144">
        <v>1213678.84634917</v>
      </c>
      <c r="M103" s="144">
        <v>1251612.9697650501</v>
      </c>
      <c r="N103" s="144">
        <v>1263809.064460746</v>
      </c>
      <c r="O103" s="434">
        <f t="shared" si="18"/>
        <v>9.7443019450216273E-3</v>
      </c>
      <c r="P103" s="435">
        <f t="shared" si="19"/>
        <v>5.2871659387486503E-2</v>
      </c>
      <c r="Q103" s="435">
        <f t="shared" si="20"/>
        <v>9.6852751861861153E-2</v>
      </c>
    </row>
    <row r="104" spans="1:17">
      <c r="A104" s="36" t="s">
        <v>55</v>
      </c>
      <c r="B104" s="37" t="s">
        <v>0</v>
      </c>
      <c r="C104" s="38">
        <v>4437597.3295227</v>
      </c>
      <c r="D104" s="39">
        <v>4444056.0343302516</v>
      </c>
      <c r="E104" s="39">
        <v>4477825.7100023096</v>
      </c>
      <c r="F104" s="39">
        <v>4514374.1277068602</v>
      </c>
      <c r="G104" s="39">
        <v>4635545.9415121796</v>
      </c>
      <c r="H104" s="39">
        <v>4710774.7390433503</v>
      </c>
      <c r="I104" s="39">
        <v>4679638.68061224</v>
      </c>
      <c r="J104" s="39">
        <v>4708811.75360684</v>
      </c>
      <c r="K104" s="145">
        <v>4850542.1005029399</v>
      </c>
      <c r="L104" s="145">
        <v>4904464.0931844199</v>
      </c>
      <c r="M104" s="145">
        <v>4938398.9559717802</v>
      </c>
      <c r="N104" s="145">
        <v>5010265.9698019307</v>
      </c>
      <c r="O104" s="436">
        <f t="shared" si="18"/>
        <v>1.4552695007203686E-2</v>
      </c>
      <c r="P104" s="437">
        <f t="shared" si="19"/>
        <v>7.0652311375978938E-2</v>
      </c>
      <c r="Q104" s="437">
        <f t="shared" si="20"/>
        <v>0.12740836998852356</v>
      </c>
    </row>
    <row r="105" spans="1:17">
      <c r="A105" s="7" t="s">
        <v>58</v>
      </c>
      <c r="B105" s="27"/>
      <c r="C105" s="28"/>
      <c r="D105" s="29"/>
      <c r="E105" s="29"/>
      <c r="F105" s="30"/>
      <c r="G105" s="30"/>
      <c r="H105" s="31"/>
      <c r="I105" s="30"/>
      <c r="J105" s="30"/>
      <c r="K105" s="30"/>
      <c r="L105" s="30"/>
      <c r="M105" s="30"/>
      <c r="N105" s="30"/>
      <c r="O105" s="30"/>
      <c r="P105" s="30"/>
      <c r="Q105" s="30"/>
    </row>
    <row r="107" spans="1:17">
      <c r="J107" s="140"/>
      <c r="K107" s="140"/>
      <c r="L107" s="140"/>
      <c r="M107" s="140"/>
      <c r="N107" s="140"/>
    </row>
  </sheetData>
  <mergeCells count="31">
    <mergeCell ref="A37:A39"/>
    <mergeCell ref="A4:B4"/>
    <mergeCell ref="A5:A7"/>
    <mergeCell ref="A8:A10"/>
    <mergeCell ref="A11:A13"/>
    <mergeCell ref="A14:A16"/>
    <mergeCell ref="A20:B20"/>
    <mergeCell ref="A21:A23"/>
    <mergeCell ref="A24:A26"/>
    <mergeCell ref="A27:A29"/>
    <mergeCell ref="A30:A32"/>
    <mergeCell ref="A36:B36"/>
    <mergeCell ref="A75:A77"/>
    <mergeCell ref="A40:A42"/>
    <mergeCell ref="A43:A45"/>
    <mergeCell ref="A46:A48"/>
    <mergeCell ref="A52:B52"/>
    <mergeCell ref="A53:A55"/>
    <mergeCell ref="A56:A58"/>
    <mergeCell ref="A59:A61"/>
    <mergeCell ref="A62:A64"/>
    <mergeCell ref="A68:B68"/>
    <mergeCell ref="A69:A71"/>
    <mergeCell ref="A72:A74"/>
    <mergeCell ref="A100:B100"/>
    <mergeCell ref="A78:A80"/>
    <mergeCell ref="A84:B84"/>
    <mergeCell ref="A85:A87"/>
    <mergeCell ref="A88:A90"/>
    <mergeCell ref="A91:A93"/>
    <mergeCell ref="A94:A96"/>
  </mergeCells>
  <pageMargins left="0.70866141732283472" right="0.51181102362204722" top="0.55118110236220474" bottom="0.35433070866141736" header="0.31496062992125984" footer="0.31496062992125984"/>
  <pageSetup paperSize="9" scale="65" fitToHeight="0" orientation="landscape" r:id="rId1"/>
  <headerFooter>
    <oddFooter>&amp;Lview.brussels&amp;R&amp;P/&amp;N</oddFooter>
  </headerFooter>
  <rowBreaks count="3" manualBreakCount="3">
    <brk id="34" max="16383" man="1"/>
    <brk id="66" max="16383" man="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3"/>
  <sheetViews>
    <sheetView showGridLines="0" zoomScale="80" zoomScaleNormal="80" workbookViewId="0">
      <selection sqref="A1:O1"/>
    </sheetView>
  </sheetViews>
  <sheetFormatPr baseColWidth="10" defaultColWidth="12.25" defaultRowHeight="14.25"/>
  <cols>
    <col min="1" max="1" width="21.75" style="94" customWidth="1"/>
    <col min="2" max="2" width="9.875" style="94" hidden="1" customWidth="1"/>
    <col min="3" max="15" width="9.875" style="94" customWidth="1"/>
    <col min="16" max="19" width="11.5" style="94" customWidth="1"/>
    <col min="20" max="16384" width="12.25" style="94"/>
  </cols>
  <sheetData>
    <row r="1" spans="1:19" ht="15">
      <c r="A1" s="561" t="s">
        <v>60</v>
      </c>
      <c r="B1" s="562"/>
      <c r="C1" s="562"/>
      <c r="D1" s="562"/>
      <c r="E1" s="562"/>
      <c r="F1" s="562"/>
      <c r="G1" s="562"/>
      <c r="H1" s="562"/>
      <c r="I1" s="562"/>
      <c r="J1" s="562"/>
      <c r="K1" s="562"/>
      <c r="L1" s="562"/>
      <c r="M1" s="562"/>
      <c r="N1" s="562"/>
      <c r="O1" s="562"/>
      <c r="P1" s="101"/>
      <c r="R1" s="101"/>
    </row>
    <row r="2" spans="1:19">
      <c r="A2" s="88"/>
    </row>
    <row r="3" spans="1:19">
      <c r="A3" s="563"/>
      <c r="B3" s="560">
        <v>2014</v>
      </c>
      <c r="C3" s="560">
        <v>2015</v>
      </c>
      <c r="D3" s="560">
        <v>2016</v>
      </c>
      <c r="E3" s="560">
        <v>2017</v>
      </c>
      <c r="F3" s="560">
        <v>2018</v>
      </c>
      <c r="G3" s="560">
        <v>2019</v>
      </c>
      <c r="H3" s="560">
        <v>2020</v>
      </c>
      <c r="I3" s="560">
        <v>2021</v>
      </c>
      <c r="J3" s="560">
        <v>2022</v>
      </c>
      <c r="K3" s="560">
        <v>2023</v>
      </c>
      <c r="L3" s="560">
        <v>2024</v>
      </c>
      <c r="M3" s="560">
        <v>2025</v>
      </c>
      <c r="N3" s="559" t="s">
        <v>167</v>
      </c>
      <c r="O3" s="559"/>
      <c r="P3" s="559" t="s">
        <v>168</v>
      </c>
      <c r="Q3" s="559"/>
      <c r="R3" s="559" t="s">
        <v>169</v>
      </c>
      <c r="S3" s="559"/>
    </row>
    <row r="4" spans="1:19">
      <c r="A4" s="564"/>
      <c r="B4" s="560"/>
      <c r="C4" s="560"/>
      <c r="D4" s="560"/>
      <c r="E4" s="560"/>
      <c r="F4" s="560"/>
      <c r="G4" s="560"/>
      <c r="H4" s="560"/>
      <c r="I4" s="560"/>
      <c r="J4" s="560"/>
      <c r="K4" s="560"/>
      <c r="L4" s="560"/>
      <c r="M4" s="560"/>
      <c r="N4" s="277" t="s">
        <v>86</v>
      </c>
      <c r="O4" s="277" t="s">
        <v>1</v>
      </c>
      <c r="P4" s="277" t="s">
        <v>86</v>
      </c>
      <c r="Q4" s="277" t="s">
        <v>1</v>
      </c>
      <c r="R4" s="277" t="s">
        <v>86</v>
      </c>
      <c r="S4" s="277" t="s">
        <v>1</v>
      </c>
    </row>
    <row r="5" spans="1:19" ht="33" customHeight="1">
      <c r="A5" s="257" t="s">
        <v>61</v>
      </c>
      <c r="B5" s="385">
        <v>430098.562057</v>
      </c>
      <c r="C5" s="386">
        <v>434607.124946772</v>
      </c>
      <c r="D5" s="386">
        <v>445248.55755766999</v>
      </c>
      <c r="E5" s="386">
        <v>453187.239944403</v>
      </c>
      <c r="F5" s="386">
        <v>463107.19409845799</v>
      </c>
      <c r="G5" s="386">
        <v>469064.70905817801</v>
      </c>
      <c r="H5" s="386">
        <v>470525.83437486697</v>
      </c>
      <c r="I5" s="386">
        <v>479267.07497207698</v>
      </c>
      <c r="J5" s="386">
        <v>508920</v>
      </c>
      <c r="K5" s="386">
        <v>527507.52327853302</v>
      </c>
      <c r="L5" s="386">
        <v>514092</v>
      </c>
      <c r="M5" s="386">
        <v>514118.87198494503</v>
      </c>
      <c r="N5" s="387">
        <f>+M5-L5</f>
        <v>26.871984945028089</v>
      </c>
      <c r="O5" s="388">
        <f>+N5/L5</f>
        <v>5.2270770494440859E-5</v>
      </c>
      <c r="P5" s="387">
        <f>M5-H5</f>
        <v>43593.037610078056</v>
      </c>
      <c r="Q5" s="388">
        <f>+P5/H5</f>
        <v>9.2647490159589355E-2</v>
      </c>
      <c r="R5" s="387">
        <f>M5-C5</f>
        <v>79511.747038173024</v>
      </c>
      <c r="S5" s="388">
        <f>+R5/C5</f>
        <v>0.182950859463961</v>
      </c>
    </row>
    <row r="6" spans="1:19" ht="17.45" customHeight="1">
      <c r="A6" s="389" t="s">
        <v>62</v>
      </c>
      <c r="B6" s="390"/>
      <c r="C6" s="391"/>
      <c r="D6" s="391"/>
      <c r="E6" s="391"/>
      <c r="F6" s="391"/>
      <c r="G6" s="391"/>
      <c r="H6" s="391"/>
      <c r="I6" s="391"/>
      <c r="J6" s="391"/>
      <c r="K6" s="438"/>
      <c r="L6" s="439"/>
      <c r="M6" s="391"/>
      <c r="N6" s="392"/>
      <c r="O6" s="393"/>
      <c r="P6" s="392"/>
      <c r="Q6" s="394"/>
      <c r="R6" s="392"/>
      <c r="S6" s="394"/>
    </row>
    <row r="7" spans="1:19" ht="17.45" customHeight="1">
      <c r="A7" s="395" t="s">
        <v>4</v>
      </c>
      <c r="B7" s="396">
        <v>232728.57615487001</v>
      </c>
      <c r="C7" s="397">
        <v>236925.59935173599</v>
      </c>
      <c r="D7" s="397">
        <v>242608.85040975499</v>
      </c>
      <c r="E7" s="397">
        <v>249139.08961351399</v>
      </c>
      <c r="F7" s="397">
        <v>249828.55345069</v>
      </c>
      <c r="G7" s="397">
        <v>256113.73415080601</v>
      </c>
      <c r="H7" s="397">
        <v>258794.32176275499</v>
      </c>
      <c r="I7" s="397">
        <v>263191.2906523</v>
      </c>
      <c r="J7" s="397">
        <v>274060</v>
      </c>
      <c r="K7" s="440">
        <v>290318.14497637202</v>
      </c>
      <c r="L7" s="441">
        <v>282423</v>
      </c>
      <c r="M7" s="397">
        <v>275315.1434255123</v>
      </c>
      <c r="N7" s="398">
        <f t="shared" ref="N7:N8" si="0">+M7-L7</f>
        <v>-7107.8565744876978</v>
      </c>
      <c r="O7" s="399">
        <f t="shared" ref="O7:O8" si="1">+N7/L7</f>
        <v>-2.5167414036702741E-2</v>
      </c>
      <c r="P7" s="398">
        <f t="shared" ref="P7:P8" si="2">M7-H7</f>
        <v>16520.821662757313</v>
      </c>
      <c r="Q7" s="400">
        <f t="shared" ref="Q7:Q8" si="3">+P7/H7</f>
        <v>6.3837651267721701E-2</v>
      </c>
      <c r="R7" s="398">
        <f t="shared" ref="R7:R8" si="4">M7-C7</f>
        <v>38389.544073776313</v>
      </c>
      <c r="S7" s="400">
        <f t="shared" ref="S7:S8" si="5">+R7/C7</f>
        <v>0.16203206482885713</v>
      </c>
    </row>
    <row r="8" spans="1:19" ht="16.899999999999999" customHeight="1">
      <c r="A8" s="401" t="s">
        <v>5</v>
      </c>
      <c r="B8" s="402">
        <v>197369.98590212999</v>
      </c>
      <c r="C8" s="403">
        <v>197681.52559503599</v>
      </c>
      <c r="D8" s="403">
        <v>202639.70714791899</v>
      </c>
      <c r="E8" s="403">
        <v>204048.15033088901</v>
      </c>
      <c r="F8" s="403">
        <v>213278.640647769</v>
      </c>
      <c r="G8" s="403">
        <v>212950.974907372</v>
      </c>
      <c r="H8" s="403">
        <v>211731.512612113</v>
      </c>
      <c r="I8" s="403">
        <v>216075.78431977899</v>
      </c>
      <c r="J8" s="403">
        <v>234860</v>
      </c>
      <c r="K8" s="442">
        <v>237189.37830216001</v>
      </c>
      <c r="L8" s="443">
        <v>231670</v>
      </c>
      <c r="M8" s="403">
        <v>238803.72855943273</v>
      </c>
      <c r="N8" s="404">
        <f t="shared" si="0"/>
        <v>7133.7285594327259</v>
      </c>
      <c r="O8" s="405">
        <f t="shared" si="1"/>
        <v>3.0792629858992213E-2</v>
      </c>
      <c r="P8" s="404">
        <f t="shared" si="2"/>
        <v>27072.215947319724</v>
      </c>
      <c r="Q8" s="406">
        <f t="shared" si="3"/>
        <v>0.12786106146096149</v>
      </c>
      <c r="R8" s="404">
        <f t="shared" si="4"/>
        <v>41122.20296439674</v>
      </c>
      <c r="S8" s="406">
        <f t="shared" si="5"/>
        <v>0.20802248890287484</v>
      </c>
    </row>
    <row r="9" spans="1:19" ht="16.149999999999999" customHeight="1">
      <c r="A9" s="389" t="s">
        <v>63</v>
      </c>
      <c r="B9" s="407"/>
      <c r="C9" s="408"/>
      <c r="D9" s="408"/>
      <c r="E9" s="408"/>
      <c r="F9" s="408"/>
      <c r="G9" s="408"/>
      <c r="H9" s="408"/>
      <c r="I9" s="408"/>
      <c r="J9" s="408"/>
      <c r="K9" s="444"/>
      <c r="L9" s="445"/>
      <c r="M9" s="408"/>
      <c r="N9" s="392"/>
      <c r="O9" s="393"/>
      <c r="P9" s="392"/>
      <c r="Q9" s="394"/>
      <c r="R9" s="392"/>
      <c r="S9" s="394"/>
    </row>
    <row r="10" spans="1:19" ht="17.45" customHeight="1">
      <c r="A10" s="395" t="s">
        <v>64</v>
      </c>
      <c r="B10" s="396">
        <v>84857.454837865502</v>
      </c>
      <c r="C10" s="397">
        <v>83075.247610419436</v>
      </c>
      <c r="D10" s="397">
        <v>84036.941921486985</v>
      </c>
      <c r="E10" s="397">
        <v>85600.407715610359</v>
      </c>
      <c r="F10" s="397">
        <v>86433.084085363196</v>
      </c>
      <c r="G10" s="397">
        <v>88034.985903219684</v>
      </c>
      <c r="H10" s="397">
        <v>83328.028612382463</v>
      </c>
      <c r="I10" s="397">
        <v>86273.363984050462</v>
      </c>
      <c r="J10" s="397">
        <v>90980.126586050901</v>
      </c>
      <c r="K10" s="440">
        <v>102164.69462346152</v>
      </c>
      <c r="L10" s="441">
        <v>101714.74406682339</v>
      </c>
      <c r="M10" s="397">
        <v>92758.126128403761</v>
      </c>
      <c r="N10" s="398">
        <f t="shared" ref="N10:N12" si="6">+M10-L10</f>
        <v>-8956.6179384196294</v>
      </c>
      <c r="O10" s="399">
        <f t="shared" ref="O10:O12" si="7">+N10/L10</f>
        <v>-8.8056240229394997E-2</v>
      </c>
      <c r="P10" s="398">
        <f t="shared" ref="P10:P12" si="8">M10-H10</f>
        <v>9430.0975160212984</v>
      </c>
      <c r="Q10" s="400">
        <f t="shared" ref="Q10:Q12" si="9">+P10/H10</f>
        <v>0.11316837411199711</v>
      </c>
      <c r="R10" s="398">
        <f t="shared" ref="R10:R12" si="10">M10-C10</f>
        <v>9682.8785179843253</v>
      </c>
      <c r="S10" s="400">
        <f t="shared" ref="S10:S12" si="11">+R10/C10</f>
        <v>0.11655551799727507</v>
      </c>
    </row>
    <row r="11" spans="1:19" ht="17.45" customHeight="1">
      <c r="A11" s="395" t="s">
        <v>65</v>
      </c>
      <c r="B11" s="396">
        <v>244527.86257015498</v>
      </c>
      <c r="C11" s="397">
        <v>249195.30240591528</v>
      </c>
      <c r="D11" s="397">
        <v>252421.02563394961</v>
      </c>
      <c r="E11" s="397">
        <v>253939.0748471629</v>
      </c>
      <c r="F11" s="397">
        <v>260806.2012625667</v>
      </c>
      <c r="G11" s="397">
        <v>264280.45057446812</v>
      </c>
      <c r="H11" s="397">
        <v>264754.18708166329</v>
      </c>
      <c r="I11" s="397">
        <v>270093.03423971549</v>
      </c>
      <c r="J11" s="397">
        <v>284212.65511784505</v>
      </c>
      <c r="K11" s="440">
        <v>285237.96404309064</v>
      </c>
      <c r="L11" s="441">
        <v>276669.07367977919</v>
      </c>
      <c r="M11" s="397">
        <v>282923.63494534232</v>
      </c>
      <c r="N11" s="398">
        <f t="shared" si="6"/>
        <v>6254.5612655631267</v>
      </c>
      <c r="O11" s="399">
        <f t="shared" si="7"/>
        <v>2.2606651268881055E-2</v>
      </c>
      <c r="P11" s="398">
        <f t="shared" si="8"/>
        <v>18169.44786367903</v>
      </c>
      <c r="Q11" s="400">
        <f t="shared" si="9"/>
        <v>6.8627612896164217E-2</v>
      </c>
      <c r="R11" s="398">
        <f t="shared" si="10"/>
        <v>33728.332539427036</v>
      </c>
      <c r="S11" s="400">
        <f t="shared" si="11"/>
        <v>0.13534899018476204</v>
      </c>
    </row>
    <row r="12" spans="1:19" ht="16.899999999999999" customHeight="1">
      <c r="A12" s="401" t="s">
        <v>66</v>
      </c>
      <c r="B12" s="402">
        <v>100713.24464898001</v>
      </c>
      <c r="C12" s="403">
        <v>102336.574930438</v>
      </c>
      <c r="D12" s="403">
        <v>108790.59000224</v>
      </c>
      <c r="E12" s="403">
        <v>113647.757381629</v>
      </c>
      <c r="F12" s="403">
        <v>115867.90875052899</v>
      </c>
      <c r="G12" s="403">
        <v>116749.27258049046</v>
      </c>
      <c r="H12" s="403">
        <v>122443.61868082416</v>
      </c>
      <c r="I12" s="403">
        <v>122900.67674831203</v>
      </c>
      <c r="J12" s="403">
        <v>133727.39894273976</v>
      </c>
      <c r="K12" s="442">
        <v>140104.86461197981</v>
      </c>
      <c r="L12" s="443">
        <f>+L5-L10-L11</f>
        <v>135708.18225339742</v>
      </c>
      <c r="M12" s="403">
        <v>138437.11091119892</v>
      </c>
      <c r="N12" s="404">
        <f t="shared" si="6"/>
        <v>2728.9286578015017</v>
      </c>
      <c r="O12" s="405">
        <f t="shared" si="7"/>
        <v>2.0108799723704086E-2</v>
      </c>
      <c r="P12" s="404">
        <f t="shared" si="8"/>
        <v>15993.492230374759</v>
      </c>
      <c r="Q12" s="406">
        <f t="shared" si="9"/>
        <v>0.13061923849265894</v>
      </c>
      <c r="R12" s="404">
        <f t="shared" si="10"/>
        <v>36100.53598076092</v>
      </c>
      <c r="S12" s="406">
        <f t="shared" si="11"/>
        <v>0.35276279282651196</v>
      </c>
    </row>
    <row r="13" spans="1:19" ht="17.45" customHeight="1">
      <c r="A13" s="389" t="s">
        <v>67</v>
      </c>
      <c r="B13" s="407"/>
      <c r="C13" s="408"/>
      <c r="D13" s="408"/>
      <c r="E13" s="408"/>
      <c r="F13" s="408"/>
      <c r="G13" s="408"/>
      <c r="H13" s="408"/>
      <c r="I13" s="408"/>
      <c r="J13" s="408"/>
      <c r="K13" s="444"/>
      <c r="L13" s="445"/>
      <c r="M13" s="408"/>
      <c r="N13" s="392"/>
      <c r="O13" s="393"/>
      <c r="P13" s="392"/>
      <c r="Q13" s="394"/>
      <c r="R13" s="392"/>
      <c r="S13" s="394"/>
    </row>
    <row r="14" spans="1:19" ht="17.45" customHeight="1">
      <c r="A14" s="395" t="s">
        <v>68</v>
      </c>
      <c r="B14" s="396">
        <v>92513.975852413001</v>
      </c>
      <c r="C14" s="397">
        <v>90782.104593907803</v>
      </c>
      <c r="D14" s="397">
        <v>85243.874653367093</v>
      </c>
      <c r="E14" s="397">
        <v>82374.318893101008</v>
      </c>
      <c r="F14" s="397">
        <v>82311.046824944904</v>
      </c>
      <c r="G14" s="397">
        <v>84043.346457042207</v>
      </c>
      <c r="H14" s="397">
        <v>80095.516587997699</v>
      </c>
      <c r="I14" s="397">
        <v>71512.119793301303</v>
      </c>
      <c r="J14" s="397">
        <v>70331.664627293794</v>
      </c>
      <c r="K14" s="440">
        <v>71119.463515077907</v>
      </c>
      <c r="L14" s="441">
        <v>70239.202527420101</v>
      </c>
      <c r="M14" s="397">
        <v>58878.979696072995</v>
      </c>
      <c r="N14" s="398">
        <f t="shared" ref="N14:N16" si="12">+M14-L14</f>
        <v>-11360.222831347106</v>
      </c>
      <c r="O14" s="399">
        <f t="shared" ref="O14:O16" si="13">+N14/L14</f>
        <v>-0.16173621599579355</v>
      </c>
      <c r="P14" s="398">
        <f t="shared" ref="P14:P16" si="14">M14-H14</f>
        <v>-21216.536891924705</v>
      </c>
      <c r="Q14" s="399">
        <f t="shared" ref="Q14:Q16" si="15">+P14/H14</f>
        <v>-0.26489044325739453</v>
      </c>
      <c r="R14" s="398">
        <f t="shared" ref="R14:R16" si="16">M14-C14</f>
        <v>-31903.124897834809</v>
      </c>
      <c r="S14" s="399">
        <f t="shared" ref="S14:S16" si="17">+R14/C14</f>
        <v>-0.3514252620661954</v>
      </c>
    </row>
    <row r="15" spans="1:19" ht="17.45" customHeight="1">
      <c r="A15" s="395" t="s">
        <v>69</v>
      </c>
      <c r="B15" s="396">
        <v>106707.19073806</v>
      </c>
      <c r="C15" s="397">
        <v>112676.35479241153</v>
      </c>
      <c r="D15" s="397">
        <v>119836.89081991966</v>
      </c>
      <c r="E15" s="397">
        <v>116381.77713379273</v>
      </c>
      <c r="F15" s="397">
        <v>114217.93461385071</v>
      </c>
      <c r="G15" s="397">
        <v>121801.61652646413</v>
      </c>
      <c r="H15" s="397">
        <v>112101.85346791419</v>
      </c>
      <c r="I15" s="397">
        <v>108298.90331907879</v>
      </c>
      <c r="J15" s="397">
        <v>120303.7582383431</v>
      </c>
      <c r="K15" s="440">
        <v>130228.62264006901</v>
      </c>
      <c r="L15" s="441">
        <v>123605.62395781449</v>
      </c>
      <c r="M15" s="397">
        <v>118259.9152524879</v>
      </c>
      <c r="N15" s="398">
        <f t="shared" si="12"/>
        <v>-5345.7087053265859</v>
      </c>
      <c r="O15" s="399">
        <f t="shared" si="13"/>
        <v>-4.3248102587557256E-2</v>
      </c>
      <c r="P15" s="398">
        <f t="shared" si="14"/>
        <v>6158.0617845737142</v>
      </c>
      <c r="Q15" s="399">
        <f t="shared" si="15"/>
        <v>5.4932738345278793E-2</v>
      </c>
      <c r="R15" s="398">
        <f t="shared" si="16"/>
        <v>5583.5604600763763</v>
      </c>
      <c r="S15" s="399">
        <f t="shared" si="17"/>
        <v>4.9553967825487509E-2</v>
      </c>
    </row>
    <row r="16" spans="1:19" ht="16.899999999999999" customHeight="1">
      <c r="A16" s="401" t="s">
        <v>70</v>
      </c>
      <c r="B16" s="402">
        <v>230877.39546653</v>
      </c>
      <c r="C16" s="403">
        <v>231148.66556045256</v>
      </c>
      <c r="D16" s="403">
        <v>240167.79208438899</v>
      </c>
      <c r="E16" s="403">
        <v>254431.14391750804</v>
      </c>
      <c r="F16" s="403">
        <v>266578.21265966288</v>
      </c>
      <c r="G16" s="403">
        <v>263219.74607467063</v>
      </c>
      <c r="H16" s="403">
        <v>278328.46431895677</v>
      </c>
      <c r="I16" s="403">
        <v>299456.0518596975</v>
      </c>
      <c r="J16" s="403">
        <v>318284.75778099842</v>
      </c>
      <c r="K16" s="442">
        <v>326159.43712338398</v>
      </c>
      <c r="L16" s="443">
        <v>320247.23001237999</v>
      </c>
      <c r="M16" s="403">
        <v>336979.97703638393</v>
      </c>
      <c r="N16" s="404">
        <f t="shared" si="12"/>
        <v>16732.74702400394</v>
      </c>
      <c r="O16" s="405">
        <f t="shared" si="13"/>
        <v>5.2249466836472219E-2</v>
      </c>
      <c r="P16" s="404">
        <f t="shared" si="14"/>
        <v>58651.512717427162</v>
      </c>
      <c r="Q16" s="405">
        <f t="shared" si="15"/>
        <v>0.21072768414449389</v>
      </c>
      <c r="R16" s="404">
        <f t="shared" si="16"/>
        <v>105831.31147593138</v>
      </c>
      <c r="S16" s="405">
        <f t="shared" si="17"/>
        <v>0.45784954552659185</v>
      </c>
    </row>
    <row r="17" spans="1:19" ht="19.899999999999999" customHeight="1">
      <c r="A17" s="409" t="s">
        <v>71</v>
      </c>
      <c r="B17" s="396"/>
      <c r="C17" s="397"/>
      <c r="D17" s="397"/>
      <c r="E17" s="397"/>
      <c r="F17" s="397"/>
      <c r="G17" s="397"/>
      <c r="H17" s="397"/>
      <c r="I17" s="397"/>
      <c r="J17" s="397"/>
      <c r="K17" s="440"/>
      <c r="L17" s="441"/>
      <c r="M17" s="397"/>
      <c r="N17" s="398"/>
      <c r="O17" s="399"/>
      <c r="P17" s="398"/>
      <c r="Q17" s="399"/>
      <c r="R17" s="398"/>
      <c r="S17" s="399"/>
    </row>
    <row r="18" spans="1:19" ht="17.45" customHeight="1">
      <c r="A18" s="395" t="s">
        <v>72</v>
      </c>
      <c r="B18" s="396">
        <v>150706.14731077742</v>
      </c>
      <c r="C18" s="397">
        <v>145913.36894635551</v>
      </c>
      <c r="D18" s="397">
        <v>148781.43422949486</v>
      </c>
      <c r="E18" s="397">
        <v>141281.1019501129</v>
      </c>
      <c r="F18" s="397">
        <v>146677.67442971037</v>
      </c>
      <c r="G18" s="397">
        <v>140478.31467706649</v>
      </c>
      <c r="H18" s="397">
        <v>136512.80079963521</v>
      </c>
      <c r="I18" s="397">
        <v>135614.50171761928</v>
      </c>
      <c r="J18" s="397">
        <v>139426.4207329755</v>
      </c>
      <c r="K18" s="440">
        <v>144439.2748534655</v>
      </c>
      <c r="L18" s="441">
        <v>134819.32692499319</v>
      </c>
      <c r="M18" s="397">
        <v>138032.3434715168</v>
      </c>
      <c r="N18" s="398">
        <f t="shared" ref="N18:N20" si="18">+M18-L18</f>
        <v>3213.0165465236059</v>
      </c>
      <c r="O18" s="399">
        <f t="shared" ref="O18:O20" si="19">+N18/L18</f>
        <v>2.3832017410316618E-2</v>
      </c>
      <c r="P18" s="398">
        <f t="shared" ref="P18:P20" si="20">M18-H18</f>
        <v>1519.542671881587</v>
      </c>
      <c r="Q18" s="399">
        <f t="shared" ref="Q18:Q20" si="21">+P18/H18</f>
        <v>1.1131136882261135E-2</v>
      </c>
      <c r="R18" s="398">
        <f t="shared" ref="R18:R20" si="22">M18-C18</f>
        <v>-7881.0254748387088</v>
      </c>
      <c r="S18" s="399">
        <f t="shared" ref="S18:S20" si="23">+R18/C18</f>
        <v>-5.4011675090142958E-2</v>
      </c>
    </row>
    <row r="19" spans="1:19" ht="18.600000000000001" customHeight="1">
      <c r="A19" s="395" t="s">
        <v>73</v>
      </c>
      <c r="B19" s="396">
        <v>133327.14268466071</v>
      </c>
      <c r="C19" s="397">
        <v>131467.94357417687</v>
      </c>
      <c r="D19" s="397">
        <v>136792.73222561801</v>
      </c>
      <c r="E19" s="397">
        <v>152494.12670248028</v>
      </c>
      <c r="F19" s="397">
        <v>162793.15679522193</v>
      </c>
      <c r="G19" s="397">
        <v>166017.09011650109</v>
      </c>
      <c r="H19" s="397">
        <v>169656.5949640396</v>
      </c>
      <c r="I19" s="397">
        <v>183278.02997136299</v>
      </c>
      <c r="J19" s="397">
        <v>195100.56803040139</v>
      </c>
      <c r="K19" s="440">
        <v>193734.75628416776</v>
      </c>
      <c r="L19" s="441">
        <v>181566.25531264945</v>
      </c>
      <c r="M19" s="397">
        <v>173932.17463705866</v>
      </c>
      <c r="N19" s="398">
        <f t="shared" si="18"/>
        <v>-7634.0806755907834</v>
      </c>
      <c r="O19" s="399">
        <f t="shared" si="19"/>
        <v>-4.2045702063113095E-2</v>
      </c>
      <c r="P19" s="398">
        <f t="shared" si="20"/>
        <v>4275.5796730190632</v>
      </c>
      <c r="Q19" s="399">
        <f t="shared" si="21"/>
        <v>2.5201376191272228E-2</v>
      </c>
      <c r="R19" s="398">
        <f t="shared" si="22"/>
        <v>42464.231062881794</v>
      </c>
      <c r="S19" s="399">
        <f t="shared" si="23"/>
        <v>0.32300064873930745</v>
      </c>
    </row>
    <row r="20" spans="1:19" ht="18.600000000000001" customHeight="1">
      <c r="A20" s="401" t="s">
        <v>74</v>
      </c>
      <c r="B20" s="396">
        <v>130379.63201587256</v>
      </c>
      <c r="C20" s="397">
        <v>139960.17811576498</v>
      </c>
      <c r="D20" s="397">
        <v>150015.16990041759</v>
      </c>
      <c r="E20" s="397">
        <v>158447.42107851934</v>
      </c>
      <c r="F20" s="397">
        <v>152937.6252487766</v>
      </c>
      <c r="G20" s="397">
        <v>161463.95470510429</v>
      </c>
      <c r="H20" s="397">
        <v>163416.51956987684</v>
      </c>
      <c r="I20" s="397">
        <v>159594.91755582389</v>
      </c>
      <c r="J20" s="397">
        <v>169361.13742066495</v>
      </c>
      <c r="K20" s="440">
        <v>188968.89839062371</v>
      </c>
      <c r="L20" s="441">
        <v>197324.80344583292</v>
      </c>
      <c r="M20" s="397">
        <v>200798.81807275212</v>
      </c>
      <c r="N20" s="398">
        <f t="shared" si="18"/>
        <v>3474.0146269192046</v>
      </c>
      <c r="O20" s="399">
        <f t="shared" si="19"/>
        <v>1.7605564866926861E-2</v>
      </c>
      <c r="P20" s="398">
        <f t="shared" si="20"/>
        <v>37382.298502875288</v>
      </c>
      <c r="Q20" s="399">
        <f t="shared" si="21"/>
        <v>0.22875470975191484</v>
      </c>
      <c r="R20" s="398">
        <f t="shared" si="22"/>
        <v>60838.639956987143</v>
      </c>
      <c r="S20" s="399">
        <f t="shared" si="23"/>
        <v>0.43468535676387748</v>
      </c>
    </row>
    <row r="21" spans="1:19" ht="20.45" customHeight="1">
      <c r="A21" s="389" t="s">
        <v>75</v>
      </c>
      <c r="B21" s="407"/>
      <c r="C21" s="408"/>
      <c r="D21" s="408"/>
      <c r="E21" s="408"/>
      <c r="F21" s="408"/>
      <c r="G21" s="408"/>
      <c r="H21" s="408"/>
      <c r="I21" s="408"/>
      <c r="J21" s="408"/>
      <c r="K21" s="444"/>
      <c r="L21" s="445"/>
      <c r="M21" s="408"/>
      <c r="N21" s="392"/>
      <c r="O21" s="393"/>
      <c r="P21" s="392"/>
      <c r="Q21" s="394"/>
      <c r="R21" s="392"/>
      <c r="S21" s="394"/>
    </row>
    <row r="22" spans="1:19" ht="17.45" customHeight="1">
      <c r="A22" s="395" t="s">
        <v>76</v>
      </c>
      <c r="B22" s="396">
        <v>356349.92575785</v>
      </c>
      <c r="C22" s="397">
        <v>361203.27094852598</v>
      </c>
      <c r="D22" s="397">
        <v>369003.97257103003</v>
      </c>
      <c r="E22" s="397">
        <v>370933.80203174299</v>
      </c>
      <c r="F22" s="397">
        <v>382116.13069319702</v>
      </c>
      <c r="G22" s="397">
        <v>381188.441212765</v>
      </c>
      <c r="H22" s="397">
        <v>385614.98370944301</v>
      </c>
      <c r="I22" s="397">
        <v>392672.22049465001</v>
      </c>
      <c r="J22" s="397">
        <v>421365.42903073499</v>
      </c>
      <c r="K22" s="440">
        <v>430598.608169763</v>
      </c>
      <c r="L22" s="441">
        <v>417862.77033964143</v>
      </c>
      <c r="M22" s="397">
        <v>420465.02748041804</v>
      </c>
      <c r="N22" s="398">
        <f t="shared" ref="N22:N26" si="24">+M22-L22</f>
        <v>2602.2571407766081</v>
      </c>
      <c r="O22" s="399">
        <f t="shared" ref="O22:O26" si="25">+N22/L22</f>
        <v>6.2275400573769167E-3</v>
      </c>
      <c r="P22" s="398">
        <f t="shared" ref="P22:P26" si="26">M22-H22</f>
        <v>34850.043770975026</v>
      </c>
      <c r="Q22" s="400">
        <f t="shared" ref="Q22:Q26" si="27">+P22/H22</f>
        <v>9.0375232403402103E-2</v>
      </c>
      <c r="R22" s="398">
        <f t="shared" ref="R22:R26" si="28">M22-C22</f>
        <v>59261.756531892053</v>
      </c>
      <c r="S22" s="400">
        <f t="shared" ref="S22:S26" si="29">+R22/C22</f>
        <v>0.16406760762788683</v>
      </c>
    </row>
    <row r="23" spans="1:19" ht="16.899999999999999" customHeight="1">
      <c r="A23" s="395" t="s">
        <v>77</v>
      </c>
      <c r="B23" s="396">
        <v>47151.326620849002</v>
      </c>
      <c r="C23" s="397">
        <v>46808.725283270702</v>
      </c>
      <c r="D23" s="397">
        <v>49210.625997392402</v>
      </c>
      <c r="E23" s="397">
        <v>51172.935082108903</v>
      </c>
      <c r="F23" s="397">
        <v>50966.274698082598</v>
      </c>
      <c r="G23" s="397">
        <v>56970.827213099699</v>
      </c>
      <c r="H23" s="397">
        <v>52758.674272571501</v>
      </c>
      <c r="I23" s="397">
        <v>53400.419314799903</v>
      </c>
      <c r="J23" s="397">
        <v>55992.259520454703</v>
      </c>
      <c r="K23" s="440">
        <v>65204.6492545492</v>
      </c>
      <c r="L23" s="441">
        <v>59057.615776038016</v>
      </c>
      <c r="M23" s="397">
        <v>57713.129408033339</v>
      </c>
      <c r="N23" s="398">
        <f t="shared" si="24"/>
        <v>-1344.4863680046765</v>
      </c>
      <c r="O23" s="399">
        <f t="shared" si="25"/>
        <v>-2.2765672984553283E-2</v>
      </c>
      <c r="P23" s="398">
        <f t="shared" si="26"/>
        <v>4954.4551354618379</v>
      </c>
      <c r="Q23" s="400">
        <f t="shared" si="27"/>
        <v>9.3907877780727136E-2</v>
      </c>
      <c r="R23" s="398">
        <f t="shared" si="28"/>
        <v>10904.404124762637</v>
      </c>
      <c r="S23" s="400">
        <f t="shared" si="29"/>
        <v>0.23295665623818726</v>
      </c>
    </row>
    <row r="24" spans="1:19" ht="19.899999999999999" customHeight="1">
      <c r="A24" s="395" t="s">
        <v>78</v>
      </c>
      <c r="B24" s="396">
        <v>21675.824302786001</v>
      </c>
      <c r="C24" s="397">
        <v>22060.2138100335</v>
      </c>
      <c r="D24" s="397">
        <v>22028.7930253345</v>
      </c>
      <c r="E24" s="397">
        <v>25785.545403088301</v>
      </c>
      <c r="F24" s="397">
        <v>23542.663938537698</v>
      </c>
      <c r="G24" s="397">
        <v>25766.294832375599</v>
      </c>
      <c r="H24" s="397">
        <v>23676.647821954401</v>
      </c>
      <c r="I24" s="397">
        <v>23209.8343576525</v>
      </c>
      <c r="J24" s="397">
        <v>23395.936394500801</v>
      </c>
      <c r="K24" s="440">
        <v>23931.180890416501</v>
      </c>
      <c r="L24" s="441">
        <v>27846.781037698569</v>
      </c>
      <c r="M24" s="397">
        <v>27855.549437606125</v>
      </c>
      <c r="N24" s="398">
        <f t="shared" si="24"/>
        <v>8.7683999075561587</v>
      </c>
      <c r="O24" s="399">
        <f t="shared" si="25"/>
        <v>3.1488019730846543E-4</v>
      </c>
      <c r="P24" s="398">
        <f t="shared" si="26"/>
        <v>4178.9016156517246</v>
      </c>
      <c r="Q24" s="400">
        <f t="shared" si="27"/>
        <v>0.17649887125392799</v>
      </c>
      <c r="R24" s="398">
        <f t="shared" si="28"/>
        <v>5795.3356275726255</v>
      </c>
      <c r="S24" s="400">
        <f t="shared" si="29"/>
        <v>0.2627053245031003</v>
      </c>
    </row>
    <row r="25" spans="1:19" ht="18.600000000000001" customHeight="1">
      <c r="A25" s="401" t="s">
        <v>79</v>
      </c>
      <c r="B25" s="402">
        <v>4921.4853755038002</v>
      </c>
      <c r="C25" s="403">
        <v>4534.9149049375101</v>
      </c>
      <c r="D25" s="403">
        <v>5005.1659639147501</v>
      </c>
      <c r="E25" s="403">
        <v>5294.9574274633696</v>
      </c>
      <c r="F25" s="403">
        <v>6482.1247686411198</v>
      </c>
      <c r="G25" s="403">
        <v>5139.14579993598</v>
      </c>
      <c r="H25" s="403">
        <v>8475.5285708983702</v>
      </c>
      <c r="I25" s="403">
        <v>9984.6008049761094</v>
      </c>
      <c r="J25" s="403">
        <v>8166.5557009459199</v>
      </c>
      <c r="K25" s="442">
        <v>7773.0849638040199</v>
      </c>
      <c r="L25" s="443">
        <v>9324.8893442383178</v>
      </c>
      <c r="M25" s="403">
        <v>8085.1656588873302</v>
      </c>
      <c r="N25" s="404">
        <f t="shared" si="24"/>
        <v>-1239.7236853509876</v>
      </c>
      <c r="O25" s="405">
        <f t="shared" si="25"/>
        <v>-0.13294781735045366</v>
      </c>
      <c r="P25" s="404">
        <f t="shared" si="26"/>
        <v>-390.36291201103995</v>
      </c>
      <c r="Q25" s="406">
        <f t="shared" si="27"/>
        <v>-4.6057648056475504E-2</v>
      </c>
      <c r="R25" s="404">
        <f t="shared" si="28"/>
        <v>3550.2507539498201</v>
      </c>
      <c r="S25" s="406">
        <f t="shared" si="29"/>
        <v>0.78287042389359707</v>
      </c>
    </row>
    <row r="26" spans="1:19" ht="26.25" customHeight="1">
      <c r="A26" s="257" t="s">
        <v>80</v>
      </c>
      <c r="B26" s="410">
        <v>358612.16026896401</v>
      </c>
      <c r="C26" s="411">
        <v>361658.80767179199</v>
      </c>
      <c r="D26" s="411">
        <v>365793.44596665999</v>
      </c>
      <c r="E26" s="411">
        <v>380197.81018725497</v>
      </c>
      <c r="F26" s="411">
        <v>388372.713927262</v>
      </c>
      <c r="G26" s="411">
        <v>387837.35366844502</v>
      </c>
      <c r="H26" s="411">
        <v>384713.28701446502</v>
      </c>
      <c r="I26" s="411">
        <v>402437.83497653197</v>
      </c>
      <c r="J26" s="411">
        <v>426631.156894368</v>
      </c>
      <c r="K26" s="411">
        <v>442110.92611043103</v>
      </c>
      <c r="L26" s="411">
        <v>431649.93384433491</v>
      </c>
      <c r="M26" s="386">
        <v>438010.02383606858</v>
      </c>
      <c r="N26" s="387">
        <f t="shared" si="24"/>
        <v>6360.0899917336646</v>
      </c>
      <c r="O26" s="388">
        <f t="shared" si="25"/>
        <v>1.4734370361394036E-2</v>
      </c>
      <c r="P26" s="387">
        <f t="shared" si="26"/>
        <v>53296.736821603554</v>
      </c>
      <c r="Q26" s="388">
        <f t="shared" si="27"/>
        <v>0.13853625185448723</v>
      </c>
      <c r="R26" s="387">
        <f t="shared" si="28"/>
        <v>76351.216164276586</v>
      </c>
      <c r="S26" s="388">
        <f t="shared" si="29"/>
        <v>0.21111394094282884</v>
      </c>
    </row>
    <row r="27" spans="1:19" ht="19.899999999999999" customHeight="1">
      <c r="A27" s="412" t="s">
        <v>81</v>
      </c>
      <c r="B27" s="390"/>
      <c r="C27" s="391"/>
      <c r="D27" s="391"/>
      <c r="E27" s="391"/>
      <c r="F27" s="391"/>
      <c r="G27" s="391"/>
      <c r="H27" s="391"/>
      <c r="I27" s="391"/>
      <c r="J27" s="391"/>
      <c r="K27" s="438"/>
      <c r="L27" s="439"/>
      <c r="M27" s="391"/>
      <c r="N27" s="413"/>
      <c r="O27" s="414"/>
      <c r="P27" s="413"/>
      <c r="Q27" s="415"/>
      <c r="R27" s="413"/>
      <c r="S27" s="415"/>
    </row>
    <row r="28" spans="1:19" ht="18.600000000000001" customHeight="1">
      <c r="A28" s="395" t="s">
        <v>82</v>
      </c>
      <c r="B28" s="397">
        <v>313699.07001249999</v>
      </c>
      <c r="C28" s="397">
        <v>311776.67087067402</v>
      </c>
      <c r="D28" s="397">
        <v>318977.04663044203</v>
      </c>
      <c r="E28" s="397">
        <v>323374.05794154998</v>
      </c>
      <c r="F28" s="397">
        <v>329403.70377635199</v>
      </c>
      <c r="G28" s="397">
        <v>327585.41804816399</v>
      </c>
      <c r="H28" s="397">
        <v>330997.50224216399</v>
      </c>
      <c r="I28" s="397">
        <v>342823.056223544</v>
      </c>
      <c r="J28" s="397">
        <v>366334.52865341498</v>
      </c>
      <c r="K28" s="440">
        <v>377595.737013823</v>
      </c>
      <c r="L28" s="441">
        <v>367393.01798134943</v>
      </c>
      <c r="M28" s="397">
        <v>373896.68543313228</v>
      </c>
      <c r="N28" s="398">
        <f t="shared" ref="N28:N29" si="30">+M28-L28</f>
        <v>6503.6674517828505</v>
      </c>
      <c r="O28" s="399">
        <f t="shared" ref="O28:O29" si="31">+N28/L28</f>
        <v>1.7702207536543349E-2</v>
      </c>
      <c r="P28" s="398">
        <f t="shared" ref="P28:P29" si="32">M28-H28</f>
        <v>42899.183190968295</v>
      </c>
      <c r="Q28" s="400">
        <f t="shared" ref="Q28:Q29" si="33">+P28/H28</f>
        <v>0.12960576107182359</v>
      </c>
      <c r="R28" s="398">
        <f t="shared" ref="R28:R29" si="34">M28-C28</f>
        <v>62120.014562458266</v>
      </c>
      <c r="S28" s="400">
        <f t="shared" ref="S28:S29" si="35">+R28/C28</f>
        <v>0.19924523021232032</v>
      </c>
    </row>
    <row r="29" spans="1:19" ht="17.45" customHeight="1">
      <c r="A29" s="401" t="s">
        <v>83</v>
      </c>
      <c r="B29" s="403">
        <v>44913.090256466297</v>
      </c>
      <c r="C29" s="403">
        <v>49882.136801118198</v>
      </c>
      <c r="D29" s="403">
        <v>46816.399336217502</v>
      </c>
      <c r="E29" s="403">
        <v>56823.752245705196</v>
      </c>
      <c r="F29" s="403">
        <v>58969.010150910799</v>
      </c>
      <c r="G29" s="403">
        <v>60251.935620281001</v>
      </c>
      <c r="H29" s="403">
        <v>53715.784772302097</v>
      </c>
      <c r="I29" s="403">
        <v>59614.778752988801</v>
      </c>
      <c r="J29" s="403">
        <v>60296.6282409532</v>
      </c>
      <c r="K29" s="442">
        <v>64515.189096608403</v>
      </c>
      <c r="L29" s="443">
        <v>64256.915862985472</v>
      </c>
      <c r="M29" s="403">
        <v>64113.338402936308</v>
      </c>
      <c r="N29" s="404">
        <f t="shared" si="30"/>
        <v>-143.57746004916407</v>
      </c>
      <c r="O29" s="405">
        <f t="shared" si="31"/>
        <v>-2.2344281252980329E-3</v>
      </c>
      <c r="P29" s="404">
        <f t="shared" si="32"/>
        <v>10397.553630634211</v>
      </c>
      <c r="Q29" s="406">
        <f t="shared" si="33"/>
        <v>0.19356607512500842</v>
      </c>
      <c r="R29" s="404">
        <f t="shared" si="34"/>
        <v>14231.201601818109</v>
      </c>
      <c r="S29" s="406">
        <f t="shared" si="35"/>
        <v>0.28529655131973197</v>
      </c>
    </row>
    <row r="30" spans="1:19" ht="19.899999999999999" customHeight="1">
      <c r="A30" s="389" t="s">
        <v>88</v>
      </c>
      <c r="B30" s="416"/>
      <c r="C30" s="417"/>
      <c r="D30" s="417"/>
      <c r="E30" s="417"/>
      <c r="F30" s="417"/>
      <c r="G30" s="417"/>
      <c r="H30" s="417"/>
      <c r="I30" s="417"/>
      <c r="J30" s="417"/>
      <c r="K30" s="446"/>
      <c r="L30" s="447"/>
      <c r="M30" s="419"/>
      <c r="N30" s="418"/>
      <c r="O30" s="419"/>
      <c r="P30" s="418"/>
      <c r="Q30" s="419"/>
      <c r="R30" s="418"/>
      <c r="S30" s="419"/>
    </row>
    <row r="31" spans="1:19" ht="20.45" customHeight="1">
      <c r="A31" s="395" t="s">
        <v>84</v>
      </c>
      <c r="B31" s="397">
        <v>275533.46442849998</v>
      </c>
      <c r="C31" s="397">
        <v>280486.656253108</v>
      </c>
      <c r="D31" s="397">
        <v>282217.79461685993</v>
      </c>
      <c r="E31" s="397">
        <v>297170.80826212402</v>
      </c>
      <c r="F31" s="397">
        <v>302898.91896272899</v>
      </c>
      <c r="G31" s="397">
        <v>296698.86111644498</v>
      </c>
      <c r="H31" s="397">
        <v>300132.12513860402</v>
      </c>
      <c r="I31" s="397">
        <v>318914.29626622802</v>
      </c>
      <c r="J31" s="397">
        <v>335022.46361183998</v>
      </c>
      <c r="K31" s="440">
        <v>349404.29226594599</v>
      </c>
      <c r="L31" s="441">
        <v>343436.52139758196</v>
      </c>
      <c r="M31" s="397">
        <v>345375.49472637236</v>
      </c>
      <c r="N31" s="398">
        <f t="shared" ref="N31:N32" si="36">+M31-L31</f>
        <v>1938.9733287903946</v>
      </c>
      <c r="O31" s="399">
        <f t="shared" ref="O31:O32" si="37">+N31/L31</f>
        <v>5.6457983003669167E-3</v>
      </c>
      <c r="P31" s="398">
        <f t="shared" ref="P31:P32" si="38">M31-H31</f>
        <v>45243.369587768335</v>
      </c>
      <c r="Q31" s="400">
        <f t="shared" ref="Q31:Q32" si="39">+P31/H31</f>
        <v>0.15074484134903751</v>
      </c>
      <c r="R31" s="398">
        <f t="shared" ref="R31:R32" si="40">M31-C31</f>
        <v>64888.838473264361</v>
      </c>
      <c r="S31" s="400">
        <f t="shared" ref="S31:S32" si="41">+R31/C31</f>
        <v>0.23134376280171204</v>
      </c>
    </row>
    <row r="32" spans="1:19" ht="20.45" customHeight="1">
      <c r="A32" s="401" t="s">
        <v>85</v>
      </c>
      <c r="B32" s="403">
        <v>78609.855118189997</v>
      </c>
      <c r="C32" s="403">
        <v>81172.151418686917</v>
      </c>
      <c r="D32" s="403">
        <v>83575.651349802123</v>
      </c>
      <c r="E32" s="403">
        <v>83027.001925131102</v>
      </c>
      <c r="F32" s="403">
        <v>85473.794964533401</v>
      </c>
      <c r="G32" s="403">
        <v>91138.492552000607</v>
      </c>
      <c r="H32" s="403">
        <v>84581.161875861799</v>
      </c>
      <c r="I32" s="403">
        <v>83523.5387103049</v>
      </c>
      <c r="J32" s="403">
        <v>91608.693282528096</v>
      </c>
      <c r="K32" s="442">
        <v>92706.633844484095</v>
      </c>
      <c r="L32" s="443">
        <v>88213.412446752889</v>
      </c>
      <c r="M32" s="403">
        <v>92634.52910969613</v>
      </c>
      <c r="N32" s="404">
        <f t="shared" si="36"/>
        <v>4421.116662943241</v>
      </c>
      <c r="O32" s="405">
        <f t="shared" si="37"/>
        <v>5.0118417826902475E-2</v>
      </c>
      <c r="P32" s="404">
        <f t="shared" si="38"/>
        <v>8053.3672338343313</v>
      </c>
      <c r="Q32" s="406">
        <f t="shared" si="39"/>
        <v>9.521466784358093E-2</v>
      </c>
      <c r="R32" s="404">
        <f t="shared" si="40"/>
        <v>11462.377691009213</v>
      </c>
      <c r="S32" s="406">
        <f t="shared" si="41"/>
        <v>0.1412107168613301</v>
      </c>
    </row>
    <row r="33" spans="1:1">
      <c r="A33" s="530" t="s">
        <v>58</v>
      </c>
    </row>
  </sheetData>
  <mergeCells count="17">
    <mergeCell ref="M3:M4"/>
    <mergeCell ref="R3:S3"/>
    <mergeCell ref="P3:Q3"/>
    <mergeCell ref="H3:H4"/>
    <mergeCell ref="G3:G4"/>
    <mergeCell ref="A1:O1"/>
    <mergeCell ref="A3:A4"/>
    <mergeCell ref="B3:B4"/>
    <mergeCell ref="C3:C4"/>
    <mergeCell ref="D3:D4"/>
    <mergeCell ref="E3:E4"/>
    <mergeCell ref="F3:F4"/>
    <mergeCell ref="I3:I4"/>
    <mergeCell ref="J3:J4"/>
    <mergeCell ref="N3:O3"/>
    <mergeCell ref="K3:K4"/>
    <mergeCell ref="L3:L4"/>
  </mergeCells>
  <pageMargins left="0.70866141732283472" right="0.70866141732283472" top="0.74803149606299213" bottom="0.74803149606299213" header="0.31496062992125984" footer="0.31496062992125984"/>
  <pageSetup paperSize="9" scale="61" orientation="landscape" r:id="rId1"/>
  <headerFooter>
    <oddFooter>&amp;LView.brussels&amp;R&amp;P/&amp;N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426C3-B26C-451C-96A4-757DC73372C7}">
  <sheetPr>
    <pageSetUpPr fitToPage="1"/>
  </sheetPr>
  <dimension ref="A1:K105"/>
  <sheetViews>
    <sheetView showGridLines="0" zoomScale="80" zoomScaleNormal="80" workbookViewId="0">
      <selection sqref="A1:K1"/>
    </sheetView>
  </sheetViews>
  <sheetFormatPr baseColWidth="10" defaultColWidth="11.25" defaultRowHeight="14.25"/>
  <cols>
    <col min="1" max="1" width="15.875" style="96" customWidth="1"/>
    <col min="2" max="2" width="25.75" style="96" customWidth="1"/>
    <col min="3" max="8" width="11.25" style="96"/>
    <col min="9" max="9" width="13.25" style="96" customWidth="1"/>
    <col min="10" max="10" width="10.25" style="96" customWidth="1"/>
    <col min="11" max="11" width="8.25" style="96" customWidth="1"/>
    <col min="12" max="12" width="7.25" style="96" customWidth="1"/>
    <col min="13" max="16384" width="11.25" style="96"/>
  </cols>
  <sheetData>
    <row r="1" spans="1:11" ht="35.25" customHeight="1">
      <c r="A1" s="565" t="s">
        <v>202</v>
      </c>
      <c r="B1" s="566"/>
      <c r="C1" s="566"/>
      <c r="D1" s="566"/>
      <c r="E1" s="566"/>
      <c r="F1" s="566"/>
      <c r="G1" s="566"/>
      <c r="H1" s="566"/>
      <c r="I1" s="566"/>
      <c r="J1" s="566"/>
      <c r="K1" s="566"/>
    </row>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84" spans="1:8" ht="15">
      <c r="A84" s="258" t="s">
        <v>90</v>
      </c>
    </row>
    <row r="85" spans="1:8">
      <c r="B85" s="97"/>
      <c r="C85" s="559" t="s">
        <v>167</v>
      </c>
      <c r="D85" s="559"/>
      <c r="E85" s="559" t="s">
        <v>168</v>
      </c>
      <c r="F85" s="559"/>
      <c r="G85" s="559" t="s">
        <v>169</v>
      </c>
      <c r="H85" s="559"/>
    </row>
    <row r="86" spans="1:8">
      <c r="B86" s="97"/>
      <c r="C86" s="277" t="s">
        <v>198</v>
      </c>
      <c r="D86" s="277" t="s">
        <v>1</v>
      </c>
      <c r="E86" s="277" t="s">
        <v>198</v>
      </c>
      <c r="F86" s="277" t="s">
        <v>1</v>
      </c>
      <c r="G86" s="277" t="s">
        <v>198</v>
      </c>
      <c r="H86" s="277" t="s">
        <v>1</v>
      </c>
    </row>
    <row r="87" spans="1:8">
      <c r="B87" s="259" t="s">
        <v>89</v>
      </c>
      <c r="C87" s="448">
        <v>26.871984945028089</v>
      </c>
      <c r="D87" s="449">
        <v>5.2270770494440859E-5</v>
      </c>
      <c r="E87" s="448">
        <v>43593.037610078056</v>
      </c>
      <c r="F87" s="449">
        <v>9.2647490159589355E-2</v>
      </c>
      <c r="G87" s="448">
        <v>79511.747038173024</v>
      </c>
      <c r="H87" s="449">
        <v>0.182950859463961</v>
      </c>
    </row>
    <row r="88" spans="1:8">
      <c r="A88" s="98" t="s">
        <v>62</v>
      </c>
      <c r="B88" s="95" t="s">
        <v>4</v>
      </c>
      <c r="C88" s="450">
        <v>-7107.8565744876978</v>
      </c>
      <c r="D88" s="451">
        <v>-2.5167414036702741E-2</v>
      </c>
      <c r="E88" s="450">
        <v>16520.821662757313</v>
      </c>
      <c r="F88" s="451">
        <v>6.3837651267721701E-2</v>
      </c>
      <c r="G88" s="450">
        <v>38389.544073776313</v>
      </c>
      <c r="H88" s="451">
        <v>0.16203206482885713</v>
      </c>
    </row>
    <row r="89" spans="1:8">
      <c r="B89" s="95" t="s">
        <v>5</v>
      </c>
      <c r="C89" s="450">
        <v>7133.7285594327259</v>
      </c>
      <c r="D89" s="451">
        <v>3.0792629858992213E-2</v>
      </c>
      <c r="E89" s="450">
        <v>27072.215947319724</v>
      </c>
      <c r="F89" s="451">
        <v>0.12786106146096149</v>
      </c>
      <c r="G89" s="450">
        <v>41122.20296439674</v>
      </c>
      <c r="H89" s="451">
        <v>0.20802248890287484</v>
      </c>
    </row>
    <row r="90" spans="1:8">
      <c r="A90" s="156" t="s">
        <v>63</v>
      </c>
      <c r="B90" s="157" t="s">
        <v>64</v>
      </c>
      <c r="C90" s="452">
        <v>-8956.6179384196294</v>
      </c>
      <c r="D90" s="453">
        <v>-8.8056240229394997E-2</v>
      </c>
      <c r="E90" s="452">
        <v>9430.0975160212984</v>
      </c>
      <c r="F90" s="453">
        <v>0.11316837411199711</v>
      </c>
      <c r="G90" s="452">
        <v>9682.8785179843253</v>
      </c>
      <c r="H90" s="453">
        <v>0.11655551799727507</v>
      </c>
    </row>
    <row r="91" spans="1:8">
      <c r="A91" s="158"/>
      <c r="B91" s="157" t="s">
        <v>65</v>
      </c>
      <c r="C91" s="452">
        <v>6254.5612655631267</v>
      </c>
      <c r="D91" s="453">
        <v>2.2606651268881055E-2</v>
      </c>
      <c r="E91" s="452">
        <v>18169.44786367903</v>
      </c>
      <c r="F91" s="453">
        <v>6.8627612896164217E-2</v>
      </c>
      <c r="G91" s="452">
        <v>33728.332539427036</v>
      </c>
      <c r="H91" s="453">
        <v>0.13534899018476204</v>
      </c>
    </row>
    <row r="92" spans="1:8">
      <c r="A92" s="158"/>
      <c r="B92" s="157" t="s">
        <v>66</v>
      </c>
      <c r="C92" s="452">
        <v>2728.9286578015017</v>
      </c>
      <c r="D92" s="453">
        <v>2.0108799723704086E-2</v>
      </c>
      <c r="E92" s="452">
        <v>15993.492230374759</v>
      </c>
      <c r="F92" s="453">
        <v>0.13061923849265894</v>
      </c>
      <c r="G92" s="452">
        <v>36100.53598076092</v>
      </c>
      <c r="H92" s="453">
        <v>0.35276279282651196</v>
      </c>
    </row>
    <row r="93" spans="1:8">
      <c r="A93" s="98" t="s">
        <v>67</v>
      </c>
      <c r="B93" s="95" t="s">
        <v>68</v>
      </c>
      <c r="C93" s="450">
        <v>-11360.222831347106</v>
      </c>
      <c r="D93" s="451">
        <v>-0.16173621599579355</v>
      </c>
      <c r="E93" s="450">
        <v>-21216.536891924705</v>
      </c>
      <c r="F93" s="451">
        <v>-0.26489044325739453</v>
      </c>
      <c r="G93" s="450">
        <v>-31903.124897834809</v>
      </c>
      <c r="H93" s="451">
        <v>-0.3514252620661954</v>
      </c>
    </row>
    <row r="94" spans="1:8">
      <c r="B94" s="95" t="s">
        <v>69</v>
      </c>
      <c r="C94" s="450">
        <v>-5345.7087053265859</v>
      </c>
      <c r="D94" s="451">
        <v>-4.3248102587557256E-2</v>
      </c>
      <c r="E94" s="450">
        <v>6158.0617845737142</v>
      </c>
      <c r="F94" s="451">
        <v>5.4932738345278793E-2</v>
      </c>
      <c r="G94" s="450">
        <v>5583.5604600763763</v>
      </c>
      <c r="H94" s="451">
        <v>4.9553967825487509E-2</v>
      </c>
    </row>
    <row r="95" spans="1:8">
      <c r="B95" s="95" t="s">
        <v>70</v>
      </c>
      <c r="C95" s="450">
        <v>16732.74702400394</v>
      </c>
      <c r="D95" s="451">
        <v>5.2249466836472219E-2</v>
      </c>
      <c r="E95" s="450">
        <v>58651.512717427162</v>
      </c>
      <c r="F95" s="451">
        <v>0.21072768414449389</v>
      </c>
      <c r="G95" s="450">
        <v>105831.31147593138</v>
      </c>
      <c r="H95" s="451">
        <v>0.45784954552659185</v>
      </c>
    </row>
    <row r="96" spans="1:8">
      <c r="A96" s="156" t="s">
        <v>71</v>
      </c>
      <c r="B96" s="157" t="s">
        <v>72</v>
      </c>
      <c r="C96" s="452">
        <v>3213.0165465236059</v>
      </c>
      <c r="D96" s="453">
        <v>2.3832017410316618E-2</v>
      </c>
      <c r="E96" s="452">
        <v>1519.542671881587</v>
      </c>
      <c r="F96" s="453">
        <v>1.1131136882261135E-2</v>
      </c>
      <c r="G96" s="452">
        <v>-7881.0254748387088</v>
      </c>
      <c r="H96" s="453">
        <v>-5.4011675090142958E-2</v>
      </c>
    </row>
    <row r="97" spans="1:8">
      <c r="A97" s="158"/>
      <c r="B97" s="157" t="s">
        <v>73</v>
      </c>
      <c r="C97" s="452">
        <v>-7634.0806755907834</v>
      </c>
      <c r="D97" s="453">
        <v>-4.2045702063113095E-2</v>
      </c>
      <c r="E97" s="452">
        <v>4275.5796730190632</v>
      </c>
      <c r="F97" s="453">
        <v>2.5201376191272228E-2</v>
      </c>
      <c r="G97" s="452">
        <v>42464.231062881794</v>
      </c>
      <c r="H97" s="453">
        <v>0.32300064873930745</v>
      </c>
    </row>
    <row r="98" spans="1:8">
      <c r="A98" s="158"/>
      <c r="B98" s="157" t="s">
        <v>74</v>
      </c>
      <c r="C98" s="452">
        <v>3474.0146269192046</v>
      </c>
      <c r="D98" s="453">
        <v>1.7605564866926861E-2</v>
      </c>
      <c r="E98" s="452">
        <v>37382.298502875288</v>
      </c>
      <c r="F98" s="453">
        <v>0.22875470975191484</v>
      </c>
      <c r="G98" s="452">
        <v>60838.639956987143</v>
      </c>
      <c r="H98" s="453">
        <v>0.43468535676387748</v>
      </c>
    </row>
    <row r="99" spans="1:8" ht="25.5">
      <c r="A99" s="98" t="s">
        <v>75</v>
      </c>
      <c r="B99" s="95" t="s">
        <v>76</v>
      </c>
      <c r="C99" s="450">
        <v>2602.2571407766081</v>
      </c>
      <c r="D99" s="451">
        <v>6.2275400573769167E-3</v>
      </c>
      <c r="E99" s="450">
        <v>34850.043770975026</v>
      </c>
      <c r="F99" s="451">
        <v>9.0375232403402103E-2</v>
      </c>
      <c r="G99" s="450">
        <v>59261.756531892053</v>
      </c>
      <c r="H99" s="451">
        <v>0.16406760762788683</v>
      </c>
    </row>
    <row r="100" spans="1:8">
      <c r="B100" s="95" t="s">
        <v>77</v>
      </c>
      <c r="C100" s="450">
        <v>-1344.4863680046765</v>
      </c>
      <c r="D100" s="451">
        <v>-2.2765672984553283E-2</v>
      </c>
      <c r="E100" s="450">
        <v>4954.4551354618379</v>
      </c>
      <c r="F100" s="451">
        <v>9.3907877780727136E-2</v>
      </c>
      <c r="G100" s="450">
        <v>10904.404124762637</v>
      </c>
      <c r="H100" s="451">
        <v>0.23295665623818726</v>
      </c>
    </row>
    <row r="101" spans="1:8">
      <c r="B101" s="95" t="s">
        <v>78</v>
      </c>
      <c r="C101" s="450">
        <v>8.7683999075561587</v>
      </c>
      <c r="D101" s="451">
        <v>3.1488019730846543E-4</v>
      </c>
      <c r="E101" s="450">
        <v>4178.9016156517246</v>
      </c>
      <c r="F101" s="451">
        <v>0.17649887125392799</v>
      </c>
      <c r="G101" s="450">
        <v>5795.3356275726255</v>
      </c>
      <c r="H101" s="451">
        <v>0.2627053245031003</v>
      </c>
    </row>
    <row r="102" spans="1:8">
      <c r="A102" s="454" t="s">
        <v>87</v>
      </c>
      <c r="B102" s="157" t="s">
        <v>82</v>
      </c>
      <c r="C102" s="452">
        <v>6503.6674517828505</v>
      </c>
      <c r="D102" s="453">
        <v>1.7702207536543349E-2</v>
      </c>
      <c r="E102" s="452">
        <v>42899.183190968295</v>
      </c>
      <c r="F102" s="453">
        <v>0.12960576107182359</v>
      </c>
      <c r="G102" s="452">
        <v>62120.014562458266</v>
      </c>
      <c r="H102" s="453">
        <v>0.19924523021232032</v>
      </c>
    </row>
    <row r="103" spans="1:8">
      <c r="A103" s="158"/>
      <c r="B103" s="157" t="s">
        <v>83</v>
      </c>
      <c r="C103" s="452">
        <v>-143.57746004916407</v>
      </c>
      <c r="D103" s="453">
        <v>-2.2344281252980329E-3</v>
      </c>
      <c r="E103" s="452">
        <v>10397.553630634211</v>
      </c>
      <c r="F103" s="453">
        <v>0.19356607512500842</v>
      </c>
      <c r="G103" s="452">
        <v>14231.201601818109</v>
      </c>
      <c r="H103" s="453">
        <v>0.28529655131973197</v>
      </c>
    </row>
    <row r="104" spans="1:8" ht="14.45" customHeight="1">
      <c r="A104" s="98" t="s">
        <v>88</v>
      </c>
      <c r="B104" s="95" t="s">
        <v>84</v>
      </c>
      <c r="C104" s="450">
        <v>1938.9733287903946</v>
      </c>
      <c r="D104" s="451">
        <v>5.6457983003669167E-3</v>
      </c>
      <c r="E104" s="450">
        <v>45243.369587768335</v>
      </c>
      <c r="F104" s="451">
        <v>0.15074484134903751</v>
      </c>
      <c r="G104" s="450">
        <v>64888.838473264361</v>
      </c>
      <c r="H104" s="451">
        <v>0.23134376280171204</v>
      </c>
    </row>
    <row r="105" spans="1:8">
      <c r="B105" s="95" t="s">
        <v>85</v>
      </c>
      <c r="C105" s="450">
        <v>4421.116662943241</v>
      </c>
      <c r="D105" s="451">
        <v>5.0118417826902475E-2</v>
      </c>
      <c r="E105" s="450">
        <v>8053.3672338343313</v>
      </c>
      <c r="F105" s="451">
        <v>9.521466784358093E-2</v>
      </c>
      <c r="G105" s="450">
        <v>11462.377691009213</v>
      </c>
      <c r="H105" s="451">
        <v>0.1412107168613301</v>
      </c>
    </row>
  </sheetData>
  <mergeCells count="4">
    <mergeCell ref="A1:K1"/>
    <mergeCell ref="C85:D85"/>
    <mergeCell ref="E85:F85"/>
    <mergeCell ref="G85:H85"/>
  </mergeCells>
  <pageMargins left="0.70866141732283472" right="0.70866141732283472" top="0.74803149606299213" bottom="0.74803149606299213" header="0.31496062992125984" footer="0.31496062992125984"/>
  <pageSetup paperSize="9" scale="62" orientation="landscape" r:id="rId1"/>
  <headerFooter>
    <oddFooter>&amp;LView.brussels&amp;R&amp;P/&amp;N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89E8-9C1C-447C-BA26-27D3A3817476}">
  <sheetPr>
    <pageSetUpPr fitToPage="1"/>
  </sheetPr>
  <dimension ref="A1:S71"/>
  <sheetViews>
    <sheetView showGridLines="0" zoomScaleNormal="100" workbookViewId="0">
      <pane ySplit="1" topLeftCell="A2" activePane="bottomLeft" state="frozen"/>
      <selection pane="bottomLeft" activeCell="A2" sqref="A2"/>
    </sheetView>
  </sheetViews>
  <sheetFormatPr baseColWidth="10" defaultColWidth="11.25" defaultRowHeight="12.75"/>
  <cols>
    <col min="1" max="1" width="17.75" style="99" customWidth="1"/>
    <col min="2" max="2" width="20.125" style="99" customWidth="1"/>
    <col min="3" max="3" width="9.875" style="99" hidden="1" customWidth="1"/>
    <col min="4" max="14" width="9.875" style="99" customWidth="1"/>
    <col min="15" max="15" width="12.75" style="99" customWidth="1"/>
    <col min="16" max="17" width="11.25" style="99"/>
    <col min="18" max="18" width="13.5" style="99" customWidth="1"/>
    <col min="19" max="16384" width="11.25" style="99"/>
  </cols>
  <sheetData>
    <row r="1" spans="1:17" ht="15.75" customHeight="1">
      <c r="A1" s="567" t="s">
        <v>17</v>
      </c>
      <c r="B1" s="562"/>
      <c r="C1" s="562"/>
      <c r="D1" s="562"/>
      <c r="E1" s="562"/>
      <c r="F1" s="562"/>
      <c r="G1" s="562"/>
      <c r="H1" s="562"/>
      <c r="I1" s="562"/>
      <c r="J1" s="146"/>
      <c r="K1" s="146"/>
      <c r="L1" s="146"/>
      <c r="M1" s="146"/>
      <c r="N1" s="146"/>
      <c r="O1" s="91"/>
    </row>
    <row r="2" spans="1:17" ht="12.75" customHeight="1">
      <c r="A2" s="260"/>
      <c r="H2" s="260"/>
      <c r="I2" s="260"/>
      <c r="N2" s="455"/>
    </row>
    <row r="3" spans="1:17" ht="28.5" customHeight="1">
      <c r="A3" s="270"/>
      <c r="B3" s="265"/>
      <c r="C3" s="266">
        <v>2014</v>
      </c>
      <c r="D3" s="266">
        <v>2015</v>
      </c>
      <c r="E3" s="266">
        <v>2016</v>
      </c>
      <c r="F3" s="266">
        <v>2017</v>
      </c>
      <c r="G3" s="266">
        <v>2018</v>
      </c>
      <c r="H3" s="267">
        <v>2019</v>
      </c>
      <c r="I3" s="268">
        <v>2020</v>
      </c>
      <c r="J3" s="266">
        <v>2021</v>
      </c>
      <c r="K3" s="266">
        <v>2022</v>
      </c>
      <c r="L3" s="266">
        <v>2023</v>
      </c>
      <c r="M3" s="266">
        <v>2024</v>
      </c>
      <c r="N3" s="533">
        <v>2025</v>
      </c>
      <c r="O3" s="532" t="s">
        <v>170</v>
      </c>
      <c r="P3" s="269" t="s">
        <v>171</v>
      </c>
      <c r="Q3" s="269" t="s">
        <v>172</v>
      </c>
    </row>
    <row r="4" spans="1:17" ht="6.75" customHeight="1">
      <c r="A4" s="103"/>
      <c r="B4" s="103"/>
      <c r="C4" s="104"/>
      <c r="D4" s="105"/>
      <c r="E4" s="105"/>
      <c r="F4" s="105"/>
      <c r="G4" s="105"/>
      <c r="H4" s="105"/>
      <c r="I4" s="105"/>
      <c r="J4" s="105"/>
      <c r="K4" s="105"/>
      <c r="L4" s="105"/>
      <c r="M4" s="105"/>
      <c r="N4" s="534"/>
      <c r="O4" s="106"/>
      <c r="P4" s="106"/>
      <c r="Q4" s="106"/>
    </row>
    <row r="5" spans="1:17">
      <c r="A5" s="261" t="s">
        <v>91</v>
      </c>
      <c r="B5" s="63"/>
      <c r="C5" s="107"/>
      <c r="D5" s="108"/>
      <c r="E5" s="108"/>
      <c r="F5" s="108"/>
      <c r="G5" s="108"/>
      <c r="H5" s="108"/>
      <c r="I5" s="108"/>
      <c r="J5" s="108"/>
      <c r="K5" s="108"/>
      <c r="L5" s="108"/>
      <c r="M5" s="108"/>
      <c r="N5" s="535"/>
      <c r="O5" s="109"/>
      <c r="P5" s="109"/>
      <c r="Q5" s="109"/>
    </row>
    <row r="6" spans="1:17">
      <c r="A6" s="63" t="s">
        <v>2</v>
      </c>
      <c r="B6" s="261" t="s">
        <v>92</v>
      </c>
      <c r="C6" s="262">
        <v>58.726815230940907</v>
      </c>
      <c r="D6" s="263">
        <v>58.720803198125623</v>
      </c>
      <c r="E6" s="263">
        <v>59.757078077233302</v>
      </c>
      <c r="F6" s="263">
        <v>60.762039752896257</v>
      </c>
      <c r="G6" s="263">
        <v>61.439361966907988</v>
      </c>
      <c r="H6" s="263">
        <v>61.679074030926337</v>
      </c>
      <c r="I6" s="263">
        <v>61.296466500555184</v>
      </c>
      <c r="J6" s="263">
        <v>62.189760749097353</v>
      </c>
      <c r="K6" s="264">
        <v>65.170889155906593</v>
      </c>
      <c r="L6" s="263">
        <v>66.544231557917115</v>
      </c>
      <c r="M6" s="264">
        <v>64.070932291552069</v>
      </c>
      <c r="N6" s="536">
        <v>63.866899747326315</v>
      </c>
      <c r="O6" s="133">
        <f>N6-M6</f>
        <v>-0.20403254422575401</v>
      </c>
      <c r="P6" s="133">
        <f>N6-I6</f>
        <v>2.5704332467711311</v>
      </c>
      <c r="Q6" s="456">
        <f>N6-D6</f>
        <v>5.146096549200692</v>
      </c>
    </row>
    <row r="7" spans="1:17">
      <c r="A7" s="63"/>
      <c r="B7" s="63" t="s">
        <v>53</v>
      </c>
      <c r="C7" s="110">
        <v>71.936481697477191</v>
      </c>
      <c r="D7" s="111">
        <v>71.920075323546101</v>
      </c>
      <c r="E7" s="111">
        <v>72.032805695344052</v>
      </c>
      <c r="F7" s="111">
        <v>72.969273601247124</v>
      </c>
      <c r="G7" s="111">
        <v>74.64174665404893</v>
      </c>
      <c r="H7" s="111">
        <v>75.450826179319975</v>
      </c>
      <c r="I7" s="111">
        <v>74.725918617959067</v>
      </c>
      <c r="J7" s="111">
        <v>75.270805440655238</v>
      </c>
      <c r="K7" s="159">
        <v>76.734267262441605</v>
      </c>
      <c r="L7" s="111">
        <v>76.818063554273465</v>
      </c>
      <c r="M7" s="159">
        <v>76.86492486560401</v>
      </c>
      <c r="N7" s="537">
        <v>77.326972787686628</v>
      </c>
      <c r="O7" s="133">
        <f t="shared" ref="O7:O9" si="0">N7-M7</f>
        <v>0.46204792208261836</v>
      </c>
      <c r="P7" s="133">
        <f t="shared" ref="P7:P9" si="1">N7-I7</f>
        <v>2.6010541697275613</v>
      </c>
      <c r="Q7" s="456">
        <f t="shared" ref="Q7:Q9" si="2">N7-D7</f>
        <v>5.4068974641405276</v>
      </c>
    </row>
    <row r="8" spans="1:17">
      <c r="A8" s="63"/>
      <c r="B8" s="63" t="s">
        <v>54</v>
      </c>
      <c r="C8" s="110">
        <v>61.816868586241348</v>
      </c>
      <c r="D8" s="111">
        <v>61.542112057942212</v>
      </c>
      <c r="E8" s="111">
        <v>62.569349467641629</v>
      </c>
      <c r="F8" s="111">
        <v>63.160359169283311</v>
      </c>
      <c r="G8" s="111">
        <v>63.716736449536803</v>
      </c>
      <c r="H8" s="111">
        <v>64.628192539134105</v>
      </c>
      <c r="I8" s="111">
        <v>64.603816686715206</v>
      </c>
      <c r="J8" s="111">
        <v>65.197053984544169</v>
      </c>
      <c r="K8" s="159">
        <v>65.655377320410196</v>
      </c>
      <c r="L8" s="111">
        <v>65.461457490911883</v>
      </c>
      <c r="M8" s="159">
        <v>67.055144813195213</v>
      </c>
      <c r="N8" s="537">
        <v>67.935958111537303</v>
      </c>
      <c r="O8" s="133">
        <f t="shared" si="0"/>
        <v>0.88081329834209043</v>
      </c>
      <c r="P8" s="133">
        <f t="shared" si="1"/>
        <v>3.3321414248220975</v>
      </c>
      <c r="Q8" s="456">
        <f t="shared" si="2"/>
        <v>6.393846053595091</v>
      </c>
    </row>
    <row r="9" spans="1:17">
      <c r="A9" s="63"/>
      <c r="B9" s="63" t="s">
        <v>55</v>
      </c>
      <c r="C9" s="110">
        <v>67.273659935025378</v>
      </c>
      <c r="D9" s="111">
        <v>67.171358808417907</v>
      </c>
      <c r="E9" s="111">
        <v>67.67660822472817</v>
      </c>
      <c r="F9" s="111">
        <v>68.512744695150246</v>
      </c>
      <c r="G9" s="111">
        <v>69.722475031878034</v>
      </c>
      <c r="H9" s="111">
        <v>70.497467095295292</v>
      </c>
      <c r="I9" s="111">
        <v>70.026562335871816</v>
      </c>
      <c r="J9" s="111">
        <v>70.623968160619199</v>
      </c>
      <c r="K9" s="159">
        <v>71.941436681483196</v>
      </c>
      <c r="L9" s="111">
        <v>72.087065440042949</v>
      </c>
      <c r="M9" s="159">
        <v>72.32523587169068</v>
      </c>
      <c r="N9" s="537">
        <v>72.838433229344133</v>
      </c>
      <c r="O9" s="133">
        <f t="shared" si="0"/>
        <v>0.51319735765345342</v>
      </c>
      <c r="P9" s="133">
        <f t="shared" si="1"/>
        <v>2.8118708934723173</v>
      </c>
      <c r="Q9" s="456">
        <f t="shared" si="2"/>
        <v>5.6670744209262267</v>
      </c>
    </row>
    <row r="10" spans="1:17" ht="6.75" customHeight="1">
      <c r="A10" s="112"/>
      <c r="B10" s="112"/>
      <c r="C10" s="113"/>
      <c r="D10" s="114"/>
      <c r="E10" s="114"/>
      <c r="F10" s="114"/>
      <c r="G10" s="114"/>
      <c r="H10" s="114"/>
      <c r="I10" s="114"/>
      <c r="J10" s="114"/>
      <c r="K10" s="114"/>
      <c r="L10" s="114"/>
      <c r="M10" s="114"/>
      <c r="N10" s="538"/>
      <c r="O10" s="115"/>
      <c r="P10" s="115"/>
      <c r="Q10" s="115"/>
    </row>
    <row r="11" spans="1:17" ht="6.75" customHeight="1">
      <c r="A11" s="63"/>
      <c r="B11" s="63"/>
      <c r="C11" s="116"/>
      <c r="D11" s="117"/>
      <c r="E11" s="117"/>
      <c r="F11" s="117"/>
      <c r="G11" s="117"/>
      <c r="H11" s="117"/>
      <c r="I11" s="117"/>
      <c r="J11" s="117"/>
      <c r="K11" s="117"/>
      <c r="L11" s="117"/>
      <c r="M11" s="117"/>
      <c r="N11" s="539"/>
      <c r="O11" s="118"/>
      <c r="P11" s="118"/>
      <c r="Q11" s="118"/>
    </row>
    <row r="12" spans="1:17">
      <c r="A12" s="261" t="s">
        <v>93</v>
      </c>
      <c r="B12" s="63"/>
      <c r="C12" s="110"/>
      <c r="D12" s="111"/>
      <c r="E12" s="111"/>
      <c r="F12" s="111"/>
      <c r="G12" s="111"/>
      <c r="H12" s="111"/>
      <c r="I12" s="111"/>
      <c r="J12" s="111"/>
      <c r="K12" s="111"/>
      <c r="L12" s="111"/>
      <c r="M12" s="111"/>
      <c r="N12" s="540"/>
      <c r="O12" s="118"/>
      <c r="P12" s="118"/>
      <c r="Q12" s="118"/>
    </row>
    <row r="13" spans="1:17">
      <c r="A13" s="63" t="s">
        <v>94</v>
      </c>
      <c r="B13" s="63" t="s">
        <v>6</v>
      </c>
      <c r="C13" s="110">
        <v>58.726815230940907</v>
      </c>
      <c r="D13" s="111">
        <v>58.720803198125623</v>
      </c>
      <c r="E13" s="111">
        <v>59.757078077233302</v>
      </c>
      <c r="F13" s="111">
        <v>60.762039752896257</v>
      </c>
      <c r="G13" s="111">
        <v>61.439361966907988</v>
      </c>
      <c r="H13" s="111">
        <v>61.679074030926337</v>
      </c>
      <c r="I13" s="111">
        <v>61.296466500555184</v>
      </c>
      <c r="J13" s="111">
        <v>62.189760749097353</v>
      </c>
      <c r="K13" s="159">
        <v>65.170974181006898</v>
      </c>
      <c r="L13" s="111">
        <v>66.544231557917115</v>
      </c>
      <c r="M13" s="159">
        <v>64.070932291552069</v>
      </c>
      <c r="N13" s="537">
        <v>63.866899747326315</v>
      </c>
      <c r="O13" s="133">
        <f>N13-M13</f>
        <v>-0.20403254422575401</v>
      </c>
      <c r="P13" s="133">
        <f>N13-I13</f>
        <v>2.5704332467711311</v>
      </c>
      <c r="Q13" s="456">
        <f>N13-D13</f>
        <v>5.146096549200692</v>
      </c>
    </row>
    <row r="14" spans="1:17">
      <c r="A14" s="63"/>
      <c r="B14" s="63" t="s">
        <v>4</v>
      </c>
      <c r="C14" s="110">
        <v>63.790634526374845</v>
      </c>
      <c r="D14" s="111">
        <v>64.294415693001213</v>
      </c>
      <c r="E14" s="111">
        <v>65.322177675466776</v>
      </c>
      <c r="F14" s="111">
        <v>67.040878550984189</v>
      </c>
      <c r="G14" s="111">
        <v>66.347315140247787</v>
      </c>
      <c r="H14" s="111">
        <v>67.390888208480888</v>
      </c>
      <c r="I14" s="111">
        <v>67.306822354800772</v>
      </c>
      <c r="J14" s="111">
        <v>68.160228746922243</v>
      </c>
      <c r="K14" s="159">
        <v>70.262016510916496</v>
      </c>
      <c r="L14" s="111">
        <v>73.441674144837734</v>
      </c>
      <c r="M14" s="159">
        <v>70.594809167609327</v>
      </c>
      <c r="N14" s="537">
        <v>68.957058363162801</v>
      </c>
      <c r="O14" s="133">
        <f t="shared" ref="O14:O15" si="3">N14-M14</f>
        <v>-1.6377508044465259</v>
      </c>
      <c r="P14" s="133">
        <f t="shared" ref="P14:P15" si="4">N14-I14</f>
        <v>1.6502360083620289</v>
      </c>
      <c r="Q14" s="456">
        <f t="shared" ref="Q14:Q15" si="5">N14-D14</f>
        <v>4.6626426701615884</v>
      </c>
    </row>
    <row r="15" spans="1:17">
      <c r="A15" s="63"/>
      <c r="B15" s="63" t="s">
        <v>5</v>
      </c>
      <c r="C15" s="110">
        <v>53.733487265576443</v>
      </c>
      <c r="D15" s="111">
        <v>53.209358570121346</v>
      </c>
      <c r="E15" s="111">
        <v>54.256766123344669</v>
      </c>
      <c r="F15" s="111">
        <v>54.555081869280684</v>
      </c>
      <c r="G15" s="111">
        <v>56.562671074950721</v>
      </c>
      <c r="H15" s="111">
        <v>55.993485607425519</v>
      </c>
      <c r="I15" s="111">
        <v>55.307267014040804</v>
      </c>
      <c r="J15" s="111">
        <v>56.230328304250278</v>
      </c>
      <c r="K15" s="159">
        <v>60.118071243075498</v>
      </c>
      <c r="L15" s="111">
        <v>59.725627449526655</v>
      </c>
      <c r="M15" s="159">
        <v>57.63393733572029</v>
      </c>
      <c r="N15" s="537">
        <v>58.861203498553998</v>
      </c>
      <c r="O15" s="133">
        <f t="shared" si="3"/>
        <v>1.2272661628337076</v>
      </c>
      <c r="P15" s="133">
        <f t="shared" si="4"/>
        <v>3.5539364845131942</v>
      </c>
      <c r="Q15" s="456">
        <f t="shared" si="5"/>
        <v>5.6518449284326522</v>
      </c>
    </row>
    <row r="16" spans="1:17" ht="8.25" customHeight="1">
      <c r="A16" s="63"/>
      <c r="B16" s="63"/>
      <c r="C16" s="119"/>
      <c r="D16" s="120"/>
      <c r="E16" s="120"/>
      <c r="F16" s="120"/>
      <c r="G16" s="120"/>
      <c r="H16" s="120"/>
      <c r="I16" s="120"/>
      <c r="J16" s="120"/>
      <c r="K16" s="120"/>
      <c r="L16" s="120"/>
      <c r="M16" s="120"/>
      <c r="N16" s="541"/>
      <c r="O16" s="133"/>
      <c r="P16" s="133"/>
      <c r="Q16" s="456"/>
    </row>
    <row r="17" spans="1:17">
      <c r="A17" s="63" t="s">
        <v>95</v>
      </c>
      <c r="B17" s="63" t="s">
        <v>6</v>
      </c>
      <c r="C17" s="110">
        <v>54.293162928198704</v>
      </c>
      <c r="D17" s="111">
        <v>54.229050130280967</v>
      </c>
      <c r="E17" s="111">
        <v>55.271011142881108</v>
      </c>
      <c r="F17" s="111">
        <v>56.173462296085063</v>
      </c>
      <c r="G17" s="111">
        <v>56.794274335128058</v>
      </c>
      <c r="H17" s="111">
        <v>56.911639199710997</v>
      </c>
      <c r="I17" s="111">
        <v>56.549632678781002</v>
      </c>
      <c r="J17" s="111">
        <v>57.315781864896998</v>
      </c>
      <c r="K17" s="159">
        <v>59.908175532436097</v>
      </c>
      <c r="L17" s="111">
        <v>60.999164169559549</v>
      </c>
      <c r="M17" s="159">
        <v>58.900061041182916</v>
      </c>
      <c r="N17" s="537">
        <v>58.577318559954897</v>
      </c>
      <c r="O17" s="133">
        <f>N17-M17</f>
        <v>-0.32274248122801907</v>
      </c>
      <c r="P17" s="133">
        <f t="shared" ref="P17:P18" si="6">N17-I17</f>
        <v>2.0276858811738947</v>
      </c>
      <c r="Q17" s="456">
        <f t="shared" ref="Q17:Q18" si="7">N17-D17</f>
        <v>4.3482684296739293</v>
      </c>
    </row>
    <row r="18" spans="1:17">
      <c r="A18" s="63"/>
      <c r="B18" s="63" t="s">
        <v>4</v>
      </c>
      <c r="C18" s="110">
        <v>58.822685900743764</v>
      </c>
      <c r="D18" s="111">
        <v>59.244900667730469</v>
      </c>
      <c r="E18" s="111">
        <v>60.276524614320017</v>
      </c>
      <c r="F18" s="111">
        <v>61.905273023552439</v>
      </c>
      <c r="G18" s="111">
        <v>61.167956771066024</v>
      </c>
      <c r="H18" s="111">
        <v>62.005841127255998</v>
      </c>
      <c r="I18" s="111">
        <v>62.008490905375005</v>
      </c>
      <c r="J18" s="111">
        <v>62.660228404609001</v>
      </c>
      <c r="K18" s="159">
        <v>64.457072521241003</v>
      </c>
      <c r="L18" s="111">
        <v>67.195662329940404</v>
      </c>
      <c r="M18" s="159">
        <v>64.859749326582104</v>
      </c>
      <c r="N18" s="537">
        <v>63.040436873055903</v>
      </c>
      <c r="O18" s="133">
        <f t="shared" ref="O18:O19" si="8">N18-M18</f>
        <v>-1.8193124535262015</v>
      </c>
      <c r="P18" s="133">
        <f t="shared" si="6"/>
        <v>1.0319459676808975</v>
      </c>
      <c r="Q18" s="456">
        <f t="shared" si="7"/>
        <v>3.7955362053254333</v>
      </c>
    </row>
    <row r="19" spans="1:17">
      <c r="A19" s="63"/>
      <c r="B19" s="63" t="s">
        <v>5</v>
      </c>
      <c r="C19" s="110">
        <v>49.808310323629215</v>
      </c>
      <c r="D19" s="111">
        <v>49.246411605567232</v>
      </c>
      <c r="E19" s="111">
        <v>50.300968197374033</v>
      </c>
      <c r="F19" s="111">
        <v>50.482514823827394</v>
      </c>
      <c r="G19" s="111">
        <v>52.431746368689659</v>
      </c>
      <c r="H19" s="111">
        <v>51.821776391954998</v>
      </c>
      <c r="I19" s="111">
        <v>51.090554669001001</v>
      </c>
      <c r="J19" s="111">
        <v>51.967034069412001</v>
      </c>
      <c r="K19" s="159">
        <v>55.377051995820899</v>
      </c>
      <c r="L19" s="111">
        <v>54.84634289770797</v>
      </c>
      <c r="M19" s="159">
        <v>52.992630615973844</v>
      </c>
      <c r="N19" s="537">
        <v>54.165543024544903</v>
      </c>
      <c r="O19" s="133">
        <f t="shared" si="8"/>
        <v>1.1729124085710581</v>
      </c>
      <c r="P19" s="133">
        <f>N19-I19</f>
        <v>3.0749883555439013</v>
      </c>
      <c r="Q19" s="456">
        <f>N19-D19</f>
        <v>4.9191314189776705</v>
      </c>
    </row>
    <row r="20" spans="1:17" ht="6.75" customHeight="1">
      <c r="A20" s="63"/>
      <c r="B20" s="63"/>
      <c r="C20" s="119"/>
      <c r="D20" s="120"/>
      <c r="E20" s="120"/>
      <c r="F20" s="120"/>
      <c r="G20" s="120"/>
      <c r="H20" s="120"/>
      <c r="I20" s="120"/>
      <c r="J20" s="120"/>
      <c r="K20" s="120"/>
      <c r="L20" s="120"/>
      <c r="M20" s="120"/>
      <c r="N20" s="541"/>
      <c r="O20" s="133"/>
      <c r="P20" s="133"/>
      <c r="Q20" s="456"/>
    </row>
    <row r="21" spans="1:17">
      <c r="A21" s="63" t="s">
        <v>96</v>
      </c>
      <c r="B21" s="63" t="s">
        <v>6</v>
      </c>
      <c r="C21" s="110">
        <v>15.9</v>
      </c>
      <c r="D21" s="111">
        <v>14.913509999999999</v>
      </c>
      <c r="E21" s="111">
        <v>14.980431530952037</v>
      </c>
      <c r="F21" s="111">
        <v>15.106671210311326</v>
      </c>
      <c r="G21" s="111">
        <v>15.5145838592044</v>
      </c>
      <c r="H21" s="111">
        <v>14.828854446977999</v>
      </c>
      <c r="I21" s="111">
        <v>13.717430571941</v>
      </c>
      <c r="J21" s="111">
        <v>13.032426419380998</v>
      </c>
      <c r="K21" s="111">
        <v>13.4614486059287</v>
      </c>
      <c r="L21" s="111">
        <v>16.52140278494069</v>
      </c>
      <c r="M21" s="159">
        <v>17.720378554670617</v>
      </c>
      <c r="N21" s="537">
        <v>15.3520214635952</v>
      </c>
      <c r="O21" s="133">
        <f t="shared" ref="O21:O23" si="9">N21-M21</f>
        <v>-2.368357091075417</v>
      </c>
      <c r="P21" s="133">
        <f t="shared" ref="P21:P23" si="10">N21-I21</f>
        <v>1.6345908916542005</v>
      </c>
      <c r="Q21" s="456">
        <f t="shared" ref="Q21:Q23" si="11">N21-D21</f>
        <v>0.43851146359520143</v>
      </c>
    </row>
    <row r="22" spans="1:17">
      <c r="A22" s="63" t="s">
        <v>97</v>
      </c>
      <c r="B22" s="63" t="s">
        <v>6</v>
      </c>
      <c r="C22" s="110">
        <v>66.5</v>
      </c>
      <c r="D22" s="111">
        <v>66.728759999999994</v>
      </c>
      <c r="E22" s="111">
        <v>67.400000000000006</v>
      </c>
      <c r="F22" s="111">
        <v>68.079688771850002</v>
      </c>
      <c r="G22" s="111">
        <v>68.994266605493507</v>
      </c>
      <c r="H22" s="111">
        <v>69.788027278847991</v>
      </c>
      <c r="I22" s="111">
        <v>68.805126076443997</v>
      </c>
      <c r="J22" s="111">
        <v>70.718615665982995</v>
      </c>
      <c r="K22" s="111">
        <v>73.700063938087993</v>
      </c>
      <c r="L22" s="111">
        <v>74.318463962578988</v>
      </c>
      <c r="M22" s="159">
        <v>71.731356747105011</v>
      </c>
      <c r="N22" s="537">
        <v>71.827911633840202</v>
      </c>
      <c r="O22" s="133">
        <f t="shared" si="9"/>
        <v>9.6554886735191303E-2</v>
      </c>
      <c r="P22" s="133">
        <f t="shared" si="10"/>
        <v>3.0227855573962046</v>
      </c>
      <c r="Q22" s="456">
        <f t="shared" si="11"/>
        <v>5.0991516338402079</v>
      </c>
    </row>
    <row r="23" spans="1:17">
      <c r="A23" s="63" t="s">
        <v>98</v>
      </c>
      <c r="B23" s="63" t="s">
        <v>6</v>
      </c>
      <c r="C23" s="110">
        <v>52.6</v>
      </c>
      <c r="D23" s="111">
        <v>52.344080000000005</v>
      </c>
      <c r="E23" s="111">
        <v>54.894073881016006</v>
      </c>
      <c r="F23" s="111">
        <v>56.805518762811005</v>
      </c>
      <c r="G23" s="111">
        <v>56.834276008536747</v>
      </c>
      <c r="H23" s="111">
        <v>56.029212678733998</v>
      </c>
      <c r="I23" s="111">
        <v>57.994895323029006</v>
      </c>
      <c r="J23" s="111">
        <v>57.454631390178001</v>
      </c>
      <c r="K23" s="111">
        <v>61.4402486311646</v>
      </c>
      <c r="L23" s="111">
        <v>62.990651812382005</v>
      </c>
      <c r="M23" s="159">
        <v>60.281411636390338</v>
      </c>
      <c r="N23" s="537">
        <v>61.1082313912503</v>
      </c>
      <c r="O23" s="133">
        <f t="shared" si="9"/>
        <v>0.82681975485996162</v>
      </c>
      <c r="P23" s="133">
        <f t="shared" si="10"/>
        <v>3.1133360682212938</v>
      </c>
      <c r="Q23" s="456">
        <f t="shared" si="11"/>
        <v>8.7641513912502944</v>
      </c>
    </row>
    <row r="24" spans="1:17" ht="7.5" customHeight="1">
      <c r="A24" s="63"/>
      <c r="B24" s="63"/>
      <c r="C24" s="119"/>
      <c r="D24" s="120"/>
      <c r="E24" s="120"/>
      <c r="F24" s="120"/>
      <c r="G24" s="120"/>
      <c r="H24" s="120"/>
      <c r="I24" s="120"/>
      <c r="J24" s="120"/>
      <c r="K24" s="120"/>
      <c r="L24" s="120"/>
      <c r="M24" s="120"/>
      <c r="N24" s="541"/>
      <c r="O24" s="133"/>
      <c r="P24" s="133"/>
      <c r="Q24" s="456"/>
    </row>
    <row r="25" spans="1:17">
      <c r="A25" s="63" t="s">
        <v>96</v>
      </c>
      <c r="B25" s="63" t="s">
        <v>6</v>
      </c>
      <c r="C25" s="110">
        <v>15.9</v>
      </c>
      <c r="D25" s="111">
        <v>14.913509999999999</v>
      </c>
      <c r="E25" s="111">
        <v>14.980431530952037</v>
      </c>
      <c r="F25" s="111">
        <v>15.106671210311326</v>
      </c>
      <c r="G25" s="111">
        <v>15.5145838592044</v>
      </c>
      <c r="H25" s="111">
        <v>14.828854446977999</v>
      </c>
      <c r="I25" s="111">
        <v>13.717430571941</v>
      </c>
      <c r="J25" s="111">
        <v>13.032426419380998</v>
      </c>
      <c r="K25" s="111">
        <v>13.4614486059287</v>
      </c>
      <c r="L25" s="111">
        <v>16.52140278494069</v>
      </c>
      <c r="M25" s="159">
        <v>17.720378554670617</v>
      </c>
      <c r="N25" s="537">
        <v>15.3520214635952</v>
      </c>
      <c r="O25" s="133">
        <f t="shared" ref="O25:O27" si="12">N25-M25</f>
        <v>-2.368357091075417</v>
      </c>
      <c r="P25" s="133">
        <f t="shared" ref="P25:P27" si="13">N25-I25</f>
        <v>1.6345908916542005</v>
      </c>
      <c r="Q25" s="456">
        <f t="shared" ref="Q25:Q27" si="14">N25-D25</f>
        <v>0.43851146359520143</v>
      </c>
    </row>
    <row r="26" spans="1:17">
      <c r="A26" s="63" t="s">
        <v>99</v>
      </c>
      <c r="B26" s="63" t="s">
        <v>6</v>
      </c>
      <c r="C26" s="110">
        <v>65.904369276357698</v>
      </c>
      <c r="D26" s="111">
        <v>66.248159096003704</v>
      </c>
      <c r="E26" s="111">
        <v>67.422391798543799</v>
      </c>
      <c r="F26" s="111">
        <v>68.358590812667202</v>
      </c>
      <c r="G26" s="111">
        <v>68.948004596691007</v>
      </c>
      <c r="H26" s="111">
        <v>69.328517098872069</v>
      </c>
      <c r="I26" s="111">
        <v>68.459772419658876</v>
      </c>
      <c r="J26" s="111">
        <v>69.8</v>
      </c>
      <c r="K26" s="111">
        <v>73.700000000000301</v>
      </c>
      <c r="L26" s="111">
        <v>74.16084526632531</v>
      </c>
      <c r="M26" s="159">
        <v>71.442749266389953</v>
      </c>
      <c r="N26" s="537">
        <v>71.112907552445151</v>
      </c>
      <c r="O26" s="133">
        <f t="shared" si="12"/>
        <v>-0.329841713944802</v>
      </c>
      <c r="P26" s="133">
        <f t="shared" si="13"/>
        <v>2.6531351327862751</v>
      </c>
      <c r="Q26" s="456">
        <f t="shared" si="14"/>
        <v>4.8647484564414469</v>
      </c>
    </row>
    <row r="27" spans="1:17">
      <c r="A27" s="63" t="s">
        <v>100</v>
      </c>
      <c r="B27" s="63" t="s">
        <v>6</v>
      </c>
      <c r="C27" s="110">
        <v>46.562518245909899</v>
      </c>
      <c r="D27" s="111">
        <v>45.625592992279401</v>
      </c>
      <c r="E27" s="111">
        <v>47.011893024954098</v>
      </c>
      <c r="F27" s="111">
        <v>48.513767527218903</v>
      </c>
      <c r="G27" s="111">
        <v>49.500223841191101</v>
      </c>
      <c r="H27" s="111">
        <v>49.628500922906817</v>
      </c>
      <c r="I27" s="111">
        <v>52.87940980495781</v>
      </c>
      <c r="J27" s="111">
        <v>53.4</v>
      </c>
      <c r="K27" s="111">
        <v>53.953400444255401</v>
      </c>
      <c r="L27" s="111">
        <v>56.732198032228162</v>
      </c>
      <c r="M27" s="159">
        <v>54.555947659292173</v>
      </c>
      <c r="N27" s="537">
        <v>57.7009147954941</v>
      </c>
      <c r="O27" s="133">
        <f t="shared" si="12"/>
        <v>3.1449671362019274</v>
      </c>
      <c r="P27" s="133">
        <f t="shared" si="13"/>
        <v>4.8215049905362903</v>
      </c>
      <c r="Q27" s="456">
        <f t="shared" si="14"/>
        <v>12.075321803214699</v>
      </c>
    </row>
    <row r="28" spans="1:17" ht="7.5" customHeight="1">
      <c r="A28" s="63"/>
      <c r="B28" s="63"/>
      <c r="C28" s="110"/>
      <c r="D28" s="111"/>
      <c r="E28" s="111"/>
      <c r="F28" s="111"/>
      <c r="G28" s="111"/>
      <c r="H28" s="111"/>
      <c r="I28" s="111"/>
      <c r="J28" s="111"/>
      <c r="K28" s="111"/>
      <c r="L28" s="111"/>
      <c r="M28" s="111"/>
      <c r="N28" s="540"/>
      <c r="O28" s="133"/>
      <c r="P28" s="133"/>
      <c r="Q28" s="456"/>
    </row>
    <row r="29" spans="1:17">
      <c r="A29" s="63" t="s">
        <v>96</v>
      </c>
      <c r="B29" s="63" t="s">
        <v>6</v>
      </c>
      <c r="C29" s="110">
        <v>15.859858784108956</v>
      </c>
      <c r="D29" s="111">
        <v>14.913506450818174</v>
      </c>
      <c r="E29" s="111">
        <v>14.980431530952037</v>
      </c>
      <c r="F29" s="111">
        <v>15.106671210311362</v>
      </c>
      <c r="G29" s="111">
        <v>15.514613913021002</v>
      </c>
      <c r="H29" s="111">
        <v>14.828854446977999</v>
      </c>
      <c r="I29" s="111">
        <v>13.717430571941</v>
      </c>
      <c r="J29" s="111">
        <v>13</v>
      </c>
      <c r="K29" s="111">
        <v>13.4614486059287</v>
      </c>
      <c r="L29" s="111">
        <v>16.52140278494069</v>
      </c>
      <c r="M29" s="159">
        <v>17.720378554670617</v>
      </c>
      <c r="N29" s="537">
        <v>15.3520214635952</v>
      </c>
      <c r="O29" s="133">
        <f t="shared" ref="O29:O30" si="15">N29-M29</f>
        <v>-2.368357091075417</v>
      </c>
      <c r="P29" s="133">
        <f t="shared" ref="P29:P30" si="16">N29-I29</f>
        <v>1.6345908916542005</v>
      </c>
      <c r="Q29" s="456">
        <f t="shared" ref="Q29:Q30" si="17">N29-D29</f>
        <v>0.43851501277702631</v>
      </c>
    </row>
    <row r="30" spans="1:17">
      <c r="A30" s="63"/>
      <c r="B30" s="63" t="s">
        <v>101</v>
      </c>
      <c r="C30" s="110">
        <v>49.125060778469233</v>
      </c>
      <c r="D30" s="111">
        <v>47.66168993860687</v>
      </c>
      <c r="E30" s="111">
        <v>48.922494536364034</v>
      </c>
      <c r="F30" s="111">
        <v>53.899615736410226</v>
      </c>
      <c r="G30" s="111">
        <v>54.077741446877567</v>
      </c>
      <c r="H30" s="111">
        <v>52.902856637617532</v>
      </c>
      <c r="I30" s="111">
        <v>51.048547985760159</v>
      </c>
      <c r="J30" s="111">
        <v>54.177350622836194</v>
      </c>
      <c r="K30" s="111">
        <v>53.459511210170717</v>
      </c>
      <c r="L30" s="111">
        <v>61.238734871194389</v>
      </c>
      <c r="M30" s="159">
        <v>64.095191871880303</v>
      </c>
      <c r="N30" s="542">
        <v>54.536491312635569</v>
      </c>
      <c r="O30" s="133">
        <f t="shared" si="15"/>
        <v>-9.5587005592447341</v>
      </c>
      <c r="P30" s="133">
        <f t="shared" si="16"/>
        <v>3.4879433268754099</v>
      </c>
      <c r="Q30" s="456">
        <f t="shared" si="17"/>
        <v>6.8748013740286993</v>
      </c>
    </row>
    <row r="31" spans="1:17" ht="6.75" customHeight="1">
      <c r="A31" s="63"/>
      <c r="B31" s="63"/>
      <c r="C31" s="110"/>
      <c r="D31" s="111"/>
      <c r="E31" s="111"/>
      <c r="F31" s="111"/>
      <c r="G31" s="111"/>
      <c r="H31" s="111"/>
      <c r="I31" s="111"/>
      <c r="J31" s="111"/>
      <c r="K31" s="111"/>
      <c r="L31" s="111"/>
      <c r="M31" s="111"/>
      <c r="N31" s="540"/>
      <c r="O31" s="133"/>
      <c r="P31" s="133"/>
      <c r="Q31" s="133"/>
    </row>
    <row r="32" spans="1:17">
      <c r="A32" s="63" t="s">
        <v>102</v>
      </c>
      <c r="B32" s="63" t="s">
        <v>6</v>
      </c>
      <c r="C32" s="110">
        <v>35.675040843120399</v>
      </c>
      <c r="D32" s="111">
        <v>34.573882120547268</v>
      </c>
      <c r="E32" s="111">
        <v>34.906165258498149</v>
      </c>
      <c r="F32" s="111">
        <v>35.622864574712004</v>
      </c>
      <c r="G32" s="111">
        <v>35.647984725638757</v>
      </c>
      <c r="H32" s="111">
        <v>35.983354463062675</v>
      </c>
      <c r="I32" s="111">
        <v>33.70094450714106</v>
      </c>
      <c r="J32" s="111">
        <v>34.654067451403172</v>
      </c>
      <c r="K32" s="160">
        <v>35.632403425786102</v>
      </c>
      <c r="L32" s="111">
        <v>38.953792014558033</v>
      </c>
      <c r="M32" s="159">
        <v>38.048703910022006</v>
      </c>
      <c r="N32" s="537">
        <v>34.230238106598691</v>
      </c>
      <c r="O32" s="133">
        <f t="shared" ref="O32:O33" si="18">N32-M32</f>
        <v>-3.8184658034233152</v>
      </c>
      <c r="P32" s="133">
        <f t="shared" ref="P32:P33" si="19">N32-I32</f>
        <v>0.5292935994576311</v>
      </c>
      <c r="Q32" s="456">
        <f t="shared" ref="Q32:Q33" si="20">N32-D32</f>
        <v>-0.3436440139485768</v>
      </c>
    </row>
    <row r="33" spans="1:19">
      <c r="A33" s="63"/>
      <c r="B33" s="63" t="s">
        <v>101</v>
      </c>
      <c r="C33" s="110">
        <v>61.279662381088485</v>
      </c>
      <c r="D33" s="111">
        <v>61.885935348944429</v>
      </c>
      <c r="E33" s="111">
        <v>61.67052445349367</v>
      </c>
      <c r="F33" s="111">
        <v>64.804715934810261</v>
      </c>
      <c r="G33" s="111">
        <v>64.802393134195427</v>
      </c>
      <c r="H33" s="111">
        <v>65.195035665824847</v>
      </c>
      <c r="I33" s="111">
        <v>64.105877308215469</v>
      </c>
      <c r="J33" s="111">
        <v>67.481462007172382</v>
      </c>
      <c r="K33" s="160">
        <v>68.869113543340305</v>
      </c>
      <c r="L33" s="111">
        <v>73.584968948588099</v>
      </c>
      <c r="M33" s="159">
        <v>71.877750677474523</v>
      </c>
      <c r="N33" s="542">
        <v>65.747579421896489</v>
      </c>
      <c r="O33" s="133">
        <f t="shared" si="18"/>
        <v>-6.1301712555780341</v>
      </c>
      <c r="P33" s="133">
        <f t="shared" si="19"/>
        <v>1.6417021136810206</v>
      </c>
      <c r="Q33" s="456">
        <f t="shared" si="20"/>
        <v>3.8616440729520605</v>
      </c>
    </row>
    <row r="34" spans="1:19" ht="6" customHeight="1">
      <c r="A34" s="63"/>
      <c r="B34" s="63"/>
      <c r="C34" s="110"/>
      <c r="D34" s="111"/>
      <c r="E34" s="111"/>
      <c r="F34" s="111"/>
      <c r="G34" s="111"/>
      <c r="H34" s="111"/>
      <c r="I34" s="111"/>
      <c r="J34" s="111"/>
      <c r="K34" s="111"/>
      <c r="L34" s="111"/>
      <c r="M34" s="111"/>
      <c r="N34" s="540"/>
      <c r="O34" s="133"/>
      <c r="P34" s="133"/>
      <c r="Q34" s="133"/>
    </row>
    <row r="35" spans="1:19">
      <c r="A35" s="63" t="s">
        <v>103</v>
      </c>
      <c r="B35" s="63" t="s">
        <v>104</v>
      </c>
      <c r="C35" s="110">
        <v>40.353051792903941</v>
      </c>
      <c r="D35" s="111">
        <v>41.190545490283128</v>
      </c>
      <c r="E35" s="111">
        <v>39.780075680188368</v>
      </c>
      <c r="F35" s="111">
        <v>40.900000000000141</v>
      </c>
      <c r="G35" s="111">
        <v>40.900000000000141</v>
      </c>
      <c r="H35" s="111">
        <v>39.900000000000148</v>
      </c>
      <c r="I35" s="111">
        <v>39.200000000000138</v>
      </c>
      <c r="J35" s="111">
        <v>38.700000000000003</v>
      </c>
      <c r="K35" s="111">
        <v>41.2</v>
      </c>
      <c r="L35" s="111">
        <v>42.700000000000152</v>
      </c>
      <c r="M35" s="159">
        <v>40.819724588515982</v>
      </c>
      <c r="N35" s="537">
        <v>39.658866698963784</v>
      </c>
      <c r="O35" s="133">
        <f t="shared" ref="O35:O37" si="21">N35-M35</f>
        <v>-1.1608578895521973</v>
      </c>
      <c r="P35" s="133">
        <f t="shared" ref="P35:P37" si="22">N35-I35</f>
        <v>0.45886669896364651</v>
      </c>
      <c r="Q35" s="456">
        <f t="shared" ref="Q35:Q37" si="23">N35-D35</f>
        <v>-1.5316787913193437</v>
      </c>
    </row>
    <row r="36" spans="1:19">
      <c r="A36" s="63" t="s">
        <v>105</v>
      </c>
      <c r="B36" s="63" t="s">
        <v>104</v>
      </c>
      <c r="C36" s="110">
        <v>52.881162298801321</v>
      </c>
      <c r="D36" s="111">
        <v>51.808622517620783</v>
      </c>
      <c r="E36" s="111">
        <v>53.804304858916474</v>
      </c>
      <c r="F36" s="111">
        <v>53.600000000000193</v>
      </c>
      <c r="G36" s="111">
        <v>53.300000000000189</v>
      </c>
      <c r="H36" s="111">
        <v>56.500000000000192</v>
      </c>
      <c r="I36" s="111">
        <v>54.000000000000192</v>
      </c>
      <c r="J36" s="111">
        <v>52.4</v>
      </c>
      <c r="K36" s="111">
        <v>54.8</v>
      </c>
      <c r="L36" s="111">
        <v>57.300000000000196</v>
      </c>
      <c r="M36" s="159">
        <v>53.153739241731159</v>
      </c>
      <c r="N36" s="537">
        <v>50.213494386587897</v>
      </c>
      <c r="O36" s="133">
        <f t="shared" si="21"/>
        <v>-2.9402448551432627</v>
      </c>
      <c r="P36" s="133">
        <f t="shared" si="22"/>
        <v>-3.7865056134122952</v>
      </c>
      <c r="Q36" s="456">
        <f t="shared" si="23"/>
        <v>-1.5951281310328866</v>
      </c>
      <c r="S36" s="123"/>
    </row>
    <row r="37" spans="1:19">
      <c r="A37" s="63" t="s">
        <v>106</v>
      </c>
      <c r="B37" s="63" t="s">
        <v>104</v>
      </c>
      <c r="C37" s="110">
        <v>76.487887503913683</v>
      </c>
      <c r="D37" s="111">
        <v>76.365661622174628</v>
      </c>
      <c r="E37" s="111">
        <v>77.875558269516091</v>
      </c>
      <c r="F37" s="111">
        <v>77.600000000000279</v>
      </c>
      <c r="G37" s="111">
        <v>78.500000000000284</v>
      </c>
      <c r="H37" s="111">
        <v>78.500000000000284</v>
      </c>
      <c r="I37" s="111">
        <v>77.800000000000281</v>
      </c>
      <c r="J37" s="111">
        <v>78.8</v>
      </c>
      <c r="K37" s="111">
        <v>81.400000000000006</v>
      </c>
      <c r="L37" s="111">
        <v>81.700000000000287</v>
      </c>
      <c r="M37" s="159">
        <v>80.066203896143961</v>
      </c>
      <c r="N37" s="537">
        <v>79.560019614758389</v>
      </c>
      <c r="O37" s="133">
        <f t="shared" si="21"/>
        <v>-0.50618428138557192</v>
      </c>
      <c r="P37" s="133">
        <f t="shared" si="22"/>
        <v>1.7600196147581073</v>
      </c>
      <c r="Q37" s="456">
        <f t="shared" si="23"/>
        <v>3.1943579925837611</v>
      </c>
    </row>
    <row r="38" spans="1:19" ht="6" customHeight="1">
      <c r="A38" s="63"/>
      <c r="B38" s="63"/>
      <c r="C38" s="110"/>
      <c r="D38" s="111"/>
      <c r="E38" s="111"/>
      <c r="F38" s="111"/>
      <c r="G38" s="111"/>
      <c r="H38" s="111"/>
      <c r="I38" s="111"/>
      <c r="J38" s="111"/>
      <c r="K38" s="111"/>
      <c r="L38" s="111"/>
      <c r="M38" s="111"/>
      <c r="N38" s="540"/>
      <c r="O38" s="133"/>
      <c r="P38" s="133"/>
      <c r="Q38" s="133"/>
    </row>
    <row r="39" spans="1:19">
      <c r="A39" s="63" t="s">
        <v>107</v>
      </c>
      <c r="B39" s="63" t="s">
        <v>104</v>
      </c>
      <c r="C39" s="110">
        <v>58.6</v>
      </c>
      <c r="D39" s="111">
        <v>58.9</v>
      </c>
      <c r="E39" s="111">
        <v>59.6</v>
      </c>
      <c r="F39" s="111">
        <v>60.1</v>
      </c>
      <c r="G39" s="111">
        <v>60.9</v>
      </c>
      <c r="H39" s="111">
        <v>61.1</v>
      </c>
      <c r="I39" s="111">
        <v>61.8</v>
      </c>
      <c r="J39" s="111">
        <v>60.9</v>
      </c>
      <c r="K39" s="161">
        <v>63.2</v>
      </c>
      <c r="L39" s="111">
        <v>65.843845861714598</v>
      </c>
      <c r="M39" s="161">
        <v>63.616874918980059</v>
      </c>
      <c r="N39" s="540">
        <v>63.15092153943565</v>
      </c>
      <c r="O39" s="133">
        <f t="shared" ref="O39:O41" si="24">N39-M39</f>
        <v>-0.46595337954440907</v>
      </c>
      <c r="P39" s="133">
        <f t="shared" ref="P39:P40" si="25">N39-I39</f>
        <v>1.3509215394356531</v>
      </c>
      <c r="Q39" s="456">
        <f t="shared" ref="Q39:Q41" si="26">N39-D39</f>
        <v>4.2509215394356517</v>
      </c>
    </row>
    <row r="40" spans="1:19">
      <c r="A40" s="63" t="s">
        <v>108</v>
      </c>
      <c r="B40" s="63" t="s">
        <v>104</v>
      </c>
      <c r="C40" s="110">
        <v>70.099999999999994</v>
      </c>
      <c r="D40" s="111">
        <v>69.099999999999994</v>
      </c>
      <c r="E40" s="111">
        <v>71.2</v>
      </c>
      <c r="F40" s="111">
        <v>72.099999999999994</v>
      </c>
      <c r="G40" s="111">
        <v>72.7</v>
      </c>
      <c r="H40" s="111">
        <v>73.099999999999994</v>
      </c>
      <c r="I40" s="111">
        <v>72.900000000000006</v>
      </c>
      <c r="J40" s="111">
        <v>76.099999999999994</v>
      </c>
      <c r="K40" s="161">
        <v>77.5</v>
      </c>
      <c r="L40" s="111">
        <v>75.252150465165542</v>
      </c>
      <c r="M40" s="161">
        <v>72.353049903401882</v>
      </c>
      <c r="N40" s="543">
        <v>73.354490340319373</v>
      </c>
      <c r="O40" s="133">
        <f t="shared" si="24"/>
        <v>1.0014404369174912</v>
      </c>
      <c r="P40" s="133">
        <f t="shared" si="25"/>
        <v>0.45449034031936719</v>
      </c>
      <c r="Q40" s="456">
        <f t="shared" si="26"/>
        <v>4.2544903403193786</v>
      </c>
    </row>
    <row r="41" spans="1:19">
      <c r="A41" s="63" t="s">
        <v>109</v>
      </c>
      <c r="B41" s="63" t="s">
        <v>104</v>
      </c>
      <c r="C41" s="110">
        <v>41.8</v>
      </c>
      <c r="D41" s="111">
        <v>41.9</v>
      </c>
      <c r="E41" s="111">
        <v>42</v>
      </c>
      <c r="F41" s="111">
        <v>44.6</v>
      </c>
      <c r="G41" s="111">
        <v>41.9</v>
      </c>
      <c r="H41" s="111">
        <v>42.5</v>
      </c>
      <c r="I41" s="111">
        <v>37.4</v>
      </c>
      <c r="J41" s="111">
        <v>41</v>
      </c>
      <c r="K41" s="161">
        <v>48.6</v>
      </c>
      <c r="L41" s="111">
        <v>52.448150218825006</v>
      </c>
      <c r="M41" s="161">
        <v>49.925472569433573</v>
      </c>
      <c r="N41" s="543">
        <v>50.121777901979449</v>
      </c>
      <c r="O41" s="133">
        <f t="shared" si="24"/>
        <v>0.1963053325458759</v>
      </c>
      <c r="P41" s="368">
        <f>N41-I41</f>
        <v>12.721777901979451</v>
      </c>
      <c r="Q41" s="456">
        <f t="shared" si="26"/>
        <v>8.2217779019794506</v>
      </c>
    </row>
    <row r="42" spans="1:19">
      <c r="B42" s="63"/>
      <c r="C42" s="110"/>
      <c r="D42" s="111"/>
      <c r="E42" s="111"/>
      <c r="F42" s="111"/>
      <c r="G42" s="111"/>
      <c r="H42" s="111"/>
      <c r="I42" s="111"/>
      <c r="J42" s="111"/>
      <c r="K42" s="161"/>
      <c r="L42" s="111"/>
      <c r="M42" s="161"/>
      <c r="N42" s="543"/>
      <c r="O42" s="133"/>
      <c r="P42" s="133"/>
      <c r="Q42" s="133"/>
    </row>
    <row r="43" spans="1:19">
      <c r="A43" s="63" t="s">
        <v>110</v>
      </c>
      <c r="B43" s="63" t="s">
        <v>104</v>
      </c>
      <c r="C43" s="110">
        <v>69.247361615788677</v>
      </c>
      <c r="D43" s="111">
        <v>69.209077328993075</v>
      </c>
      <c r="E43" s="111">
        <v>70.705946679141235</v>
      </c>
      <c r="F43" s="111">
        <v>70.471725302736786</v>
      </c>
      <c r="G43" s="111">
        <v>72.707942729409339</v>
      </c>
      <c r="H43" s="111">
        <v>73.097108496190359</v>
      </c>
      <c r="I43" s="111">
        <v>71.393033255900178</v>
      </c>
      <c r="J43" s="111">
        <v>72.108445268597222</v>
      </c>
      <c r="K43" s="161">
        <v>74.209051875733095</v>
      </c>
      <c r="L43" s="111">
        <v>76.579769082587319</v>
      </c>
      <c r="M43" s="161">
        <v>77.217930013449845</v>
      </c>
      <c r="N43" s="543">
        <v>79.063295643098954</v>
      </c>
      <c r="O43" s="133">
        <f t="shared" ref="O43:O45" si="27">N43-M43</f>
        <v>1.845365629649109</v>
      </c>
      <c r="P43" s="133">
        <f t="shared" ref="P43:P45" si="28">N43-I43</f>
        <v>7.6702623871987754</v>
      </c>
      <c r="Q43" s="456">
        <f t="shared" ref="Q43:Q44" si="29">N43-D43</f>
        <v>9.8542183141058786</v>
      </c>
    </row>
    <row r="44" spans="1:19">
      <c r="A44" s="63" t="s">
        <v>111</v>
      </c>
      <c r="B44" s="63" t="s">
        <v>104</v>
      </c>
      <c r="C44" s="110">
        <v>69.119683918960462</v>
      </c>
      <c r="D44" s="111">
        <v>70.011113766154949</v>
      </c>
      <c r="E44" s="111">
        <v>69.837789993300575</v>
      </c>
      <c r="F44" s="111">
        <v>70.776332602416119</v>
      </c>
      <c r="G44" s="111">
        <v>71.686689812604243</v>
      </c>
      <c r="H44" s="111">
        <v>71.926732632993662</v>
      </c>
      <c r="I44" s="111">
        <v>72.249725917113068</v>
      </c>
      <c r="J44" s="111">
        <v>74.69285409689077</v>
      </c>
      <c r="K44" s="161">
        <v>76.752893904382674</v>
      </c>
      <c r="L44" s="111">
        <v>74.489469758517131</v>
      </c>
      <c r="M44" s="161">
        <v>71.093589013548325</v>
      </c>
      <c r="N44" s="543">
        <v>72.651442928489047</v>
      </c>
      <c r="O44" s="133">
        <f t="shared" si="27"/>
        <v>1.557853914940722</v>
      </c>
      <c r="P44" s="133">
        <f t="shared" si="28"/>
        <v>0.40171701137597893</v>
      </c>
      <c r="Q44" s="456">
        <f t="shared" si="29"/>
        <v>2.6403291623340976</v>
      </c>
    </row>
    <row r="45" spans="1:19">
      <c r="A45" s="63" t="s">
        <v>112</v>
      </c>
      <c r="B45" s="63" t="s">
        <v>104</v>
      </c>
      <c r="C45" s="110">
        <v>44.724076464016157</v>
      </c>
      <c r="D45" s="111">
        <v>46.168799998361933</v>
      </c>
      <c r="E45" s="111">
        <v>46.943189209555555</v>
      </c>
      <c r="F45" s="111">
        <v>48.383801254910267</v>
      </c>
      <c r="G45" s="111">
        <v>47.469166386401781</v>
      </c>
      <c r="H45" s="111">
        <v>48.447347355834154</v>
      </c>
      <c r="I45" s="111">
        <v>48.264701145778766</v>
      </c>
      <c r="J45" s="111">
        <v>47.734189194730362</v>
      </c>
      <c r="K45" s="161">
        <v>51.495323432026829</v>
      </c>
      <c r="L45" s="111">
        <v>55.373879573938481</v>
      </c>
      <c r="M45" s="161">
        <v>53.244112473719504</v>
      </c>
      <c r="N45" s="543">
        <v>51.676651700088335</v>
      </c>
      <c r="O45" s="133">
        <f t="shared" si="27"/>
        <v>-1.5674607736311685</v>
      </c>
      <c r="P45" s="133">
        <f t="shared" si="28"/>
        <v>3.4119505543095698</v>
      </c>
      <c r="Q45" s="456">
        <f>N45-D45</f>
        <v>5.5078517017264019</v>
      </c>
    </row>
    <row r="46" spans="1:19" ht="6.75" customHeight="1">
      <c r="A46" s="112"/>
      <c r="B46" s="112"/>
      <c r="C46" s="113"/>
      <c r="D46" s="114"/>
      <c r="E46" s="114"/>
      <c r="F46" s="114"/>
      <c r="G46" s="114"/>
      <c r="H46" s="114"/>
      <c r="I46" s="114"/>
      <c r="J46" s="114"/>
      <c r="K46" s="114"/>
      <c r="L46" s="114"/>
      <c r="M46" s="114"/>
      <c r="N46" s="538"/>
      <c r="O46" s="115"/>
      <c r="P46" s="115"/>
      <c r="Q46" s="115"/>
    </row>
    <row r="47" spans="1:19" ht="4.5" customHeight="1">
      <c r="A47" s="63"/>
      <c r="B47" s="63"/>
      <c r="C47" s="116"/>
      <c r="D47" s="117"/>
      <c r="E47" s="117"/>
      <c r="F47" s="117"/>
      <c r="G47" s="117"/>
      <c r="H47" s="117"/>
      <c r="I47" s="117"/>
      <c r="J47" s="117"/>
      <c r="K47" s="117"/>
      <c r="L47" s="117"/>
      <c r="M47" s="117"/>
      <c r="N47" s="539"/>
      <c r="O47" s="118"/>
      <c r="P47" s="118"/>
      <c r="Q47" s="118"/>
    </row>
    <row r="48" spans="1:19" ht="42" customHeight="1">
      <c r="A48" s="568" t="s">
        <v>113</v>
      </c>
      <c r="B48" s="569"/>
      <c r="C48" s="110"/>
      <c r="D48" s="111"/>
      <c r="E48" s="111"/>
      <c r="F48" s="111"/>
      <c r="G48" s="111"/>
      <c r="H48" s="111"/>
      <c r="I48" s="111"/>
      <c r="J48" s="111"/>
      <c r="K48" s="111"/>
      <c r="L48" s="111"/>
      <c r="M48" s="111"/>
      <c r="N48" s="540"/>
      <c r="O48" s="111"/>
      <c r="P48" s="111"/>
      <c r="Q48" s="111"/>
    </row>
    <row r="49" spans="1:17">
      <c r="A49" s="63" t="s">
        <v>92</v>
      </c>
      <c r="B49" s="63"/>
      <c r="C49" s="110">
        <v>31.202571105967685</v>
      </c>
      <c r="D49" s="111">
        <v>31.939059258945925</v>
      </c>
      <c r="E49" s="111">
        <v>32.605283853572118</v>
      </c>
      <c r="F49" s="111">
        <v>33.505297510828306</v>
      </c>
      <c r="G49" s="111">
        <v>31.565104273616519</v>
      </c>
      <c r="H49" s="111">
        <v>33.598132099925301</v>
      </c>
      <c r="I49" s="111">
        <v>35.894265705808884</v>
      </c>
      <c r="J49" s="111">
        <v>28.6</v>
      </c>
      <c r="K49" s="161">
        <v>37.70826209566539</v>
      </c>
      <c r="L49" s="111">
        <v>33.026444952281274</v>
      </c>
      <c r="M49" s="161">
        <v>34.0231292273319</v>
      </c>
      <c r="N49" s="543">
        <v>34.090323294823818</v>
      </c>
      <c r="O49" s="133">
        <f t="shared" ref="O49:O50" si="30">N49-M49</f>
        <v>6.7194067491918474E-2</v>
      </c>
      <c r="P49" s="133">
        <f t="shared" ref="P49" si="31">N49-I49</f>
        <v>-1.8039424109850657</v>
      </c>
      <c r="Q49" s="456">
        <f t="shared" ref="Q49:Q50" si="32">N49-D49</f>
        <v>2.1512640358778938</v>
      </c>
    </row>
    <row r="50" spans="1:17">
      <c r="A50" s="63" t="s">
        <v>55</v>
      </c>
      <c r="B50" s="63"/>
      <c r="C50" s="110">
        <v>38.114725428302627</v>
      </c>
      <c r="D50" s="111">
        <v>38.311239214417704</v>
      </c>
      <c r="E50" s="111">
        <v>37.551073187623309</v>
      </c>
      <c r="F50" s="111">
        <v>38.517276169674624</v>
      </c>
      <c r="G50" s="111">
        <v>38.992143362727013</v>
      </c>
      <c r="H50" s="111">
        <v>40.630129763301902</v>
      </c>
      <c r="I50" s="111">
        <v>40.831836331478186</v>
      </c>
      <c r="J50" s="111">
        <v>42</v>
      </c>
      <c r="K50" s="161">
        <v>41.721901813868186</v>
      </c>
      <c r="L50" s="111">
        <v>42.980934623104375</v>
      </c>
      <c r="M50" s="161">
        <v>44.612996801623076</v>
      </c>
      <c r="N50" s="543">
        <v>46.578173470165503</v>
      </c>
      <c r="O50" s="133">
        <f t="shared" si="30"/>
        <v>1.9651766685424263</v>
      </c>
      <c r="P50" s="133">
        <f>N50-I50</f>
        <v>5.7463371386873163</v>
      </c>
      <c r="Q50" s="456">
        <f t="shared" si="32"/>
        <v>8.2669342557477989</v>
      </c>
    </row>
    <row r="51" spans="1:17" ht="6" customHeight="1">
      <c r="A51" s="112"/>
      <c r="B51" s="112"/>
      <c r="C51" s="121"/>
      <c r="D51" s="122"/>
      <c r="E51" s="122"/>
      <c r="F51" s="122"/>
      <c r="G51" s="122"/>
      <c r="H51" s="122"/>
      <c r="I51" s="122"/>
      <c r="J51" s="122"/>
      <c r="K51" s="122"/>
      <c r="L51" s="122"/>
      <c r="M51" s="122"/>
      <c r="N51" s="544"/>
      <c r="O51" s="122"/>
      <c r="P51" s="122"/>
      <c r="Q51" s="122"/>
    </row>
    <row r="52" spans="1:17">
      <c r="A52" s="102" t="s">
        <v>114</v>
      </c>
      <c r="B52" s="63"/>
      <c r="C52" s="63"/>
      <c r="D52" s="63"/>
      <c r="E52" s="63"/>
      <c r="F52" s="63"/>
      <c r="G52" s="63"/>
      <c r="H52" s="63"/>
      <c r="I52" s="63"/>
      <c r="J52" s="63"/>
      <c r="K52" s="63"/>
      <c r="L52" s="63"/>
      <c r="M52" s="63"/>
      <c r="N52" s="63"/>
      <c r="O52" s="63"/>
    </row>
    <row r="54" spans="1:17">
      <c r="E54" s="100"/>
      <c r="F54" s="100"/>
      <c r="G54" s="100"/>
      <c r="H54" s="100"/>
      <c r="I54" s="100"/>
      <c r="J54" s="100"/>
      <c r="K54" s="100"/>
      <c r="L54" s="100"/>
      <c r="M54" s="100"/>
      <c r="N54" s="100"/>
    </row>
    <row r="55" spans="1:17">
      <c r="O55" s="100"/>
    </row>
    <row r="56" spans="1:17">
      <c r="C56" s="100"/>
      <c r="D56" s="100"/>
      <c r="E56" s="100"/>
      <c r="F56" s="100"/>
      <c r="G56" s="100"/>
      <c r="H56" s="100"/>
      <c r="I56" s="100"/>
      <c r="J56" s="100"/>
      <c r="K56" s="100"/>
      <c r="L56" s="100"/>
      <c r="M56" s="100"/>
      <c r="N56" s="100"/>
      <c r="O56" s="100"/>
    </row>
    <row r="57" spans="1:17">
      <c r="C57" s="100"/>
      <c r="D57" s="100"/>
      <c r="E57" s="100"/>
      <c r="F57" s="100"/>
      <c r="G57" s="100"/>
      <c r="H57" s="100"/>
      <c r="I57" s="100"/>
      <c r="J57" s="100"/>
      <c r="K57" s="100"/>
      <c r="L57" s="100"/>
      <c r="M57" s="100"/>
      <c r="N57" s="100"/>
      <c r="O57" s="100"/>
    </row>
    <row r="58" spans="1:17">
      <c r="C58" s="100"/>
      <c r="D58" s="100"/>
      <c r="E58" s="100"/>
      <c r="F58" s="100"/>
      <c r="G58" s="100"/>
      <c r="H58" s="100"/>
      <c r="I58" s="100"/>
      <c r="J58" s="100"/>
      <c r="K58" s="100"/>
      <c r="L58" s="100"/>
      <c r="M58" s="100"/>
      <c r="N58" s="100"/>
    </row>
    <row r="59" spans="1:17">
      <c r="C59" s="214"/>
      <c r="D59" s="214"/>
      <c r="E59" s="214"/>
      <c r="F59" s="214"/>
      <c r="G59" s="214"/>
      <c r="H59" s="214"/>
      <c r="I59" s="214"/>
      <c r="J59" s="214"/>
      <c r="K59" s="214"/>
      <c r="L59" s="214"/>
      <c r="M59" s="214"/>
      <c r="N59" s="214"/>
    </row>
    <row r="60" spans="1:17">
      <c r="C60" s="214"/>
      <c r="D60" s="214"/>
      <c r="E60" s="214"/>
      <c r="F60" s="214"/>
      <c r="G60" s="214"/>
      <c r="H60" s="214"/>
      <c r="I60" s="214"/>
      <c r="J60" s="214"/>
      <c r="K60" s="214"/>
      <c r="L60" s="214"/>
      <c r="M60" s="214"/>
      <c r="N60" s="214"/>
    </row>
    <row r="61" spans="1:17">
      <c r="C61" s="214"/>
      <c r="D61" s="214"/>
      <c r="E61" s="214"/>
      <c r="F61" s="214"/>
      <c r="G61" s="214"/>
      <c r="H61" s="214"/>
      <c r="I61" s="214"/>
      <c r="J61" s="214"/>
      <c r="K61" s="214"/>
      <c r="L61" s="214"/>
      <c r="M61" s="214"/>
      <c r="N61" s="214"/>
    </row>
    <row r="62" spans="1:17">
      <c r="C62" s="123"/>
      <c r="D62" s="123"/>
      <c r="E62" s="123"/>
      <c r="F62" s="100"/>
      <c r="G62" s="100"/>
      <c r="H62" s="100"/>
      <c r="I62" s="100"/>
      <c r="J62" s="100"/>
      <c r="K62" s="100"/>
      <c r="L62" s="100"/>
      <c r="M62" s="100"/>
      <c r="N62" s="100"/>
    </row>
    <row r="63" spans="1:17">
      <c r="C63" s="214"/>
      <c r="D63" s="214"/>
      <c r="E63" s="214"/>
      <c r="F63" s="214"/>
      <c r="G63" s="214"/>
      <c r="H63" s="214"/>
      <c r="I63" s="214"/>
      <c r="J63" s="214"/>
      <c r="K63" s="214"/>
      <c r="L63" s="214"/>
      <c r="M63" s="214"/>
      <c r="N63" s="214"/>
    </row>
    <row r="64" spans="1:17">
      <c r="C64" s="214"/>
      <c r="D64" s="214"/>
      <c r="E64" s="214"/>
      <c r="F64" s="214"/>
      <c r="G64" s="214"/>
      <c r="H64" s="214"/>
      <c r="I64" s="214"/>
      <c r="J64" s="214"/>
      <c r="K64" s="214"/>
      <c r="L64" s="214"/>
      <c r="M64" s="214"/>
      <c r="N64" s="214"/>
    </row>
    <row r="65" spans="3:14">
      <c r="C65" s="214"/>
      <c r="D65" s="214"/>
      <c r="E65" s="214"/>
      <c r="F65" s="214"/>
      <c r="G65" s="214"/>
      <c r="H65" s="214"/>
      <c r="I65" s="214"/>
      <c r="J65" s="214"/>
      <c r="K65" s="214"/>
      <c r="L65" s="214"/>
      <c r="M65" s="214"/>
      <c r="N65" s="214"/>
    </row>
    <row r="66" spans="3:14">
      <c r="C66" s="123"/>
      <c r="D66" s="123"/>
      <c r="E66" s="123"/>
    </row>
    <row r="67" spans="3:14">
      <c r="D67" s="123"/>
      <c r="E67" s="123"/>
    </row>
    <row r="68" spans="3:14">
      <c r="C68" s="214"/>
      <c r="D68" s="214"/>
      <c r="E68" s="214"/>
      <c r="F68" s="214"/>
      <c r="G68" s="214"/>
      <c r="H68" s="214"/>
      <c r="I68" s="214"/>
      <c r="J68" s="214"/>
      <c r="K68" s="214"/>
      <c r="L68" s="214"/>
      <c r="M68" s="214"/>
      <c r="N68" s="214"/>
    </row>
    <row r="69" spans="3:14">
      <c r="C69" s="214"/>
      <c r="D69" s="214"/>
      <c r="E69" s="214"/>
      <c r="F69" s="214"/>
      <c r="G69" s="214"/>
      <c r="H69" s="214"/>
      <c r="I69" s="214"/>
      <c r="J69" s="214"/>
      <c r="K69" s="214"/>
      <c r="L69" s="214"/>
      <c r="M69" s="214"/>
      <c r="N69" s="214"/>
    </row>
    <row r="70" spans="3:14">
      <c r="C70" s="214"/>
      <c r="D70" s="214"/>
      <c r="E70" s="214"/>
      <c r="F70" s="214"/>
      <c r="G70" s="214"/>
      <c r="H70" s="214"/>
      <c r="I70" s="214"/>
      <c r="J70" s="214"/>
      <c r="K70" s="214"/>
      <c r="L70" s="214"/>
      <c r="M70" s="214"/>
      <c r="N70" s="214"/>
    </row>
    <row r="71" spans="3:14">
      <c r="C71" s="123"/>
      <c r="D71" s="123"/>
      <c r="E71" s="123"/>
    </row>
  </sheetData>
  <mergeCells count="2">
    <mergeCell ref="A1:I1"/>
    <mergeCell ref="A48:B48"/>
  </mergeCells>
  <pageMargins left="0.82677165354330717" right="0.82677165354330717" top="0.74803149606299213" bottom="0.74803149606299213" header="0.31496062992125984" footer="0.31496062992125984"/>
  <pageSetup paperSize="9" scale="64" orientation="landscape" r:id="rId1"/>
  <headerFooter>
    <oddFooter>&amp;LView.brussels&amp;R&amp;P/&amp;N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0108-2630-4C89-B4F7-97AB0AC05D35}">
  <sheetPr>
    <pageSetUpPr fitToPage="1"/>
  </sheetPr>
  <dimension ref="A1:X42"/>
  <sheetViews>
    <sheetView showGridLines="0" zoomScale="80" zoomScaleNormal="80" workbookViewId="0">
      <selection sqref="A1:I1"/>
    </sheetView>
  </sheetViews>
  <sheetFormatPr baseColWidth="10" defaultColWidth="11.25" defaultRowHeight="14.25"/>
  <cols>
    <col min="1" max="1" width="28.875" style="90" customWidth="1"/>
    <col min="2" max="11" width="11.25" style="90"/>
    <col min="12" max="12" width="21.25" style="228" customWidth="1"/>
    <col min="13" max="13" width="15.375" style="228" customWidth="1"/>
    <col min="14" max="14" width="15.25" style="228" customWidth="1"/>
    <col min="15" max="15" width="13.25" style="228" customWidth="1"/>
    <col min="16" max="16" width="11.25" style="228"/>
    <col min="17" max="16384" width="11.25" style="90"/>
  </cols>
  <sheetData>
    <row r="1" spans="1:24" ht="26.45" customHeight="1">
      <c r="A1" s="570" t="s">
        <v>21</v>
      </c>
      <c r="B1" s="571"/>
      <c r="C1" s="571"/>
      <c r="D1" s="571"/>
      <c r="E1" s="571"/>
      <c r="F1" s="571"/>
      <c r="G1" s="571"/>
      <c r="H1" s="571"/>
      <c r="I1" s="571"/>
      <c r="K1" s="91"/>
    </row>
    <row r="2" spans="1:24">
      <c r="A2" s="87"/>
    </row>
    <row r="7" spans="1:24">
      <c r="L7" s="278" t="s">
        <v>122</v>
      </c>
      <c r="M7" s="90"/>
      <c r="N7" s="90"/>
      <c r="O7" s="90"/>
      <c r="P7" s="90"/>
    </row>
    <row r="8" spans="1:24">
      <c r="L8" s="90"/>
      <c r="M8" s="90"/>
      <c r="N8" s="90"/>
      <c r="O8" s="90"/>
      <c r="P8" s="90"/>
    </row>
    <row r="9" spans="1:24" ht="15">
      <c r="L9" s="90"/>
      <c r="M9" s="572" t="s">
        <v>155</v>
      </c>
      <c r="N9" s="572"/>
      <c r="O9" s="572"/>
      <c r="P9" s="572"/>
    </row>
    <row r="10" spans="1:24" ht="15">
      <c r="L10" s="90"/>
      <c r="M10" s="279" t="s">
        <v>92</v>
      </c>
      <c r="N10" s="279" t="s">
        <v>53</v>
      </c>
      <c r="O10" s="279" t="s">
        <v>54</v>
      </c>
      <c r="P10" s="279" t="s">
        <v>55</v>
      </c>
    </row>
    <row r="11" spans="1:24">
      <c r="L11" s="90" t="s">
        <v>89</v>
      </c>
      <c r="M11" s="147">
        <v>1.4734370361389804E-2</v>
      </c>
      <c r="N11" s="147">
        <v>5.3138161325503308E-3</v>
      </c>
      <c r="O11" s="147">
        <v>2.3731060177176744E-2</v>
      </c>
      <c r="P11" s="147">
        <v>1.1651791815143531E-2</v>
      </c>
    </row>
    <row r="12" spans="1:24">
      <c r="L12" s="90" t="s">
        <v>123</v>
      </c>
      <c r="M12" s="147">
        <v>1.7702207536539172E-2</v>
      </c>
      <c r="N12" s="147">
        <v>-8.2351972559089326E-3</v>
      </c>
      <c r="O12" s="147">
        <v>-1.1053047748554867E-4</v>
      </c>
      <c r="P12" s="147">
        <v>-3.4052679913399997E-3</v>
      </c>
      <c r="S12" s="148"/>
      <c r="T12" s="147"/>
      <c r="U12" s="148"/>
      <c r="V12" s="147"/>
      <c r="W12" s="148"/>
      <c r="X12" s="147"/>
    </row>
    <row r="13" spans="1:24">
      <c r="L13" s="90" t="s">
        <v>124</v>
      </c>
      <c r="M13" s="147">
        <v>-2.2344281252993925E-3</v>
      </c>
      <c r="N13" s="147">
        <v>0.13980369507418544</v>
      </c>
      <c r="O13" s="147">
        <v>0.23884331315905771</v>
      </c>
      <c r="P13" s="147">
        <v>0.14766508194759265</v>
      </c>
      <c r="S13" s="148"/>
      <c r="T13" s="147"/>
      <c r="U13" s="148"/>
      <c r="V13" s="147"/>
      <c r="W13" s="148"/>
      <c r="X13" s="147"/>
    </row>
    <row r="14" spans="1:24">
      <c r="L14" s="90" t="s">
        <v>125</v>
      </c>
      <c r="M14" s="147">
        <v>-7.6820856869949661E-2</v>
      </c>
      <c r="N14" s="147">
        <v>7.1859505931342049E-2</v>
      </c>
      <c r="O14" s="147">
        <v>2.1751349291721622E-2</v>
      </c>
      <c r="P14" s="147">
        <v>4.2652214722067816E-2</v>
      </c>
      <c r="S14" s="148"/>
      <c r="T14" s="147"/>
      <c r="U14" s="148"/>
      <c r="V14" s="147"/>
      <c r="W14" s="148"/>
      <c r="X14" s="147"/>
    </row>
    <row r="15" spans="1:24">
      <c r="L15" s="90"/>
      <c r="M15" s="90"/>
      <c r="N15" s="90"/>
      <c r="O15" s="90"/>
      <c r="P15" s="90"/>
      <c r="S15" s="148"/>
      <c r="T15" s="147"/>
      <c r="U15" s="148"/>
      <c r="V15" s="147"/>
      <c r="W15" s="148"/>
      <c r="X15" s="147"/>
    </row>
    <row r="16" spans="1:24">
      <c r="L16" s="90"/>
      <c r="M16" s="90"/>
      <c r="N16" s="90"/>
      <c r="O16" s="90"/>
      <c r="P16" s="90"/>
      <c r="S16" s="148"/>
      <c r="T16" s="147"/>
      <c r="U16" s="148"/>
      <c r="V16" s="147"/>
      <c r="W16" s="148"/>
      <c r="X16" s="147"/>
    </row>
    <row r="17" spans="12:24" ht="15">
      <c r="L17" s="90"/>
      <c r="M17" s="572" t="s">
        <v>156</v>
      </c>
      <c r="N17" s="572"/>
      <c r="O17" s="572"/>
      <c r="P17" s="572"/>
    </row>
    <row r="18" spans="12:24" ht="15">
      <c r="L18" s="90"/>
      <c r="M18" s="279" t="s">
        <v>92</v>
      </c>
      <c r="N18" s="279" t="s">
        <v>53</v>
      </c>
      <c r="O18" s="279" t="s">
        <v>54</v>
      </c>
      <c r="P18" s="279" t="s">
        <v>55</v>
      </c>
    </row>
    <row r="19" spans="12:24">
      <c r="L19" s="90" t="s">
        <v>89</v>
      </c>
      <c r="M19" s="147">
        <v>0.13853625185448304</v>
      </c>
      <c r="N19" s="147">
        <v>5.295127568657465E-2</v>
      </c>
      <c r="O19" s="147">
        <v>7.4695643189708782E-2</v>
      </c>
      <c r="P19" s="147">
        <v>6.7394973097603561E-2</v>
      </c>
    </row>
    <row r="20" spans="12:24">
      <c r="L20" s="90" t="s">
        <v>123</v>
      </c>
      <c r="M20" s="147">
        <v>0.12960576107181976</v>
      </c>
      <c r="N20" s="147">
        <v>3.7749798453948991E-2</v>
      </c>
      <c r="O20" s="147">
        <v>6.7262105056597354E-2</v>
      </c>
      <c r="P20" s="147">
        <v>5.4592414817322243E-2</v>
      </c>
      <c r="S20" s="148"/>
      <c r="T20" s="147"/>
      <c r="U20" s="148"/>
      <c r="V20" s="147"/>
      <c r="W20" s="148"/>
      <c r="X20" s="147"/>
    </row>
    <row r="21" spans="12:24">
      <c r="L21" s="90" t="s">
        <v>124</v>
      </c>
      <c r="M21" s="147">
        <v>0.19356607512500634</v>
      </c>
      <c r="N21" s="147">
        <v>0.20546474917662438</v>
      </c>
      <c r="O21" s="147">
        <v>0.1321180977261398</v>
      </c>
      <c r="P21" s="147">
        <v>0.17973690078641025</v>
      </c>
      <c r="S21" s="148"/>
      <c r="T21" s="147"/>
      <c r="U21" s="148"/>
      <c r="V21" s="147"/>
      <c r="W21" s="148"/>
      <c r="X21" s="147"/>
    </row>
    <row r="22" spans="12:24">
      <c r="L22" s="90" t="s">
        <v>125</v>
      </c>
      <c r="M22" s="147">
        <v>-0.11308019060160135</v>
      </c>
      <c r="N22" s="147">
        <v>0.16715779813980181</v>
      </c>
      <c r="O22" s="147">
        <v>2.5774856009675995E-2</v>
      </c>
      <c r="P22" s="147">
        <v>9.5604176823657738E-2</v>
      </c>
      <c r="S22" s="148"/>
      <c r="T22" s="147"/>
      <c r="U22" s="148"/>
      <c r="V22" s="147"/>
      <c r="W22" s="148"/>
      <c r="X22" s="147"/>
    </row>
    <row r="23" spans="12:24">
      <c r="L23" s="90"/>
      <c r="M23" s="90"/>
      <c r="N23" s="90"/>
      <c r="O23" s="90"/>
      <c r="P23" s="90"/>
      <c r="S23" s="148"/>
      <c r="T23" s="147"/>
      <c r="U23" s="148"/>
      <c r="V23" s="147"/>
      <c r="W23" s="148"/>
      <c r="X23" s="147"/>
    </row>
    <row r="24" spans="12:24">
      <c r="S24" s="148"/>
      <c r="T24" s="147"/>
      <c r="U24" s="148"/>
      <c r="V24" s="147"/>
      <c r="W24" s="148"/>
      <c r="X24" s="147"/>
    </row>
    <row r="25" spans="12:24" ht="15">
      <c r="L25" s="90"/>
      <c r="M25" s="572" t="s">
        <v>157</v>
      </c>
      <c r="N25" s="572"/>
      <c r="O25" s="572"/>
      <c r="P25" s="572"/>
    </row>
    <row r="26" spans="12:24" ht="15">
      <c r="L26" s="90"/>
      <c r="M26" s="279" t="s">
        <v>92</v>
      </c>
      <c r="N26" s="279" t="s">
        <v>53</v>
      </c>
      <c r="O26" s="279" t="s">
        <v>54</v>
      </c>
      <c r="P26" s="279" t="s">
        <v>55</v>
      </c>
    </row>
    <row r="27" spans="12:24">
      <c r="L27" s="90" t="s">
        <v>89</v>
      </c>
      <c r="M27" s="147">
        <v>0.21111394094282443</v>
      </c>
      <c r="N27" s="147">
        <v>0.11703499009470475</v>
      </c>
      <c r="O27" s="147">
        <v>0.13891517355164007</v>
      </c>
      <c r="P27" s="147">
        <v>0.13229852818308308</v>
      </c>
    </row>
    <row r="28" spans="12:24">
      <c r="L28" s="90" t="s">
        <v>123</v>
      </c>
      <c r="M28" s="147">
        <v>0.19924523021231622</v>
      </c>
      <c r="N28" s="147">
        <v>8.5057476196815029E-2</v>
      </c>
      <c r="O28" s="147">
        <v>0.11466907603359977</v>
      </c>
      <c r="P28" s="147">
        <v>0.10381301057717218</v>
      </c>
      <c r="S28" s="148"/>
      <c r="T28" s="147"/>
      <c r="U28" s="148"/>
      <c r="V28" s="147"/>
      <c r="W28" s="148"/>
      <c r="X28" s="147"/>
    </row>
    <row r="29" spans="12:24">
      <c r="L29" s="90" t="s">
        <v>124</v>
      </c>
      <c r="M29" s="147">
        <v>0.28529655131972986</v>
      </c>
      <c r="N29" s="147">
        <v>0.49844645429859902</v>
      </c>
      <c r="O29" s="147">
        <v>0.35327740001694186</v>
      </c>
      <c r="P29" s="147">
        <v>0.41968406189573426</v>
      </c>
      <c r="S29" s="148"/>
      <c r="T29" s="147"/>
      <c r="U29" s="148"/>
      <c r="V29" s="147"/>
      <c r="W29" s="148"/>
      <c r="X29" s="147"/>
    </row>
    <row r="30" spans="12:24">
      <c r="L30" s="90" t="s">
        <v>125</v>
      </c>
      <c r="M30" s="147">
        <v>4.3325617258384685E-2</v>
      </c>
      <c r="N30" s="147">
        <v>0.18660496782921276</v>
      </c>
      <c r="O30" s="147">
        <v>7.7556975659540672E-3</v>
      </c>
      <c r="P30" s="147">
        <v>0.12194602848426128</v>
      </c>
      <c r="S30" s="148"/>
      <c r="T30" s="147"/>
      <c r="U30" s="148"/>
      <c r="V30" s="147"/>
      <c r="W30" s="148"/>
      <c r="X30" s="147"/>
    </row>
    <row r="31" spans="12:24">
      <c r="L31" s="229"/>
      <c r="S31" s="148"/>
      <c r="T31" s="147"/>
      <c r="U31" s="148"/>
      <c r="V31" s="147"/>
      <c r="W31" s="148"/>
      <c r="X31" s="147"/>
    </row>
    <row r="32" spans="12:24">
      <c r="L32" s="229"/>
      <c r="S32" s="148"/>
      <c r="T32" s="147"/>
      <c r="U32" s="148"/>
      <c r="V32" s="147"/>
      <c r="W32" s="148"/>
      <c r="X32" s="147"/>
    </row>
    <row r="33" spans="8:24">
      <c r="L33" s="229"/>
    </row>
    <row r="34" spans="8:24">
      <c r="L34" s="229"/>
    </row>
    <row r="36" spans="8:24">
      <c r="S36" s="148"/>
      <c r="T36" s="147"/>
      <c r="U36" s="148"/>
      <c r="V36" s="147"/>
      <c r="W36" s="148"/>
      <c r="X36" s="147"/>
    </row>
    <row r="37" spans="8:24">
      <c r="I37" s="126"/>
      <c r="S37" s="148"/>
      <c r="T37" s="147"/>
      <c r="U37" s="148"/>
      <c r="V37" s="147"/>
      <c r="W37" s="148"/>
      <c r="X37" s="147"/>
    </row>
    <row r="38" spans="8:24">
      <c r="I38" s="92"/>
      <c r="J38" s="92"/>
      <c r="K38" s="92"/>
      <c r="S38" s="148"/>
      <c r="T38" s="147"/>
      <c r="U38" s="148"/>
      <c r="V38" s="147"/>
      <c r="W38" s="148"/>
      <c r="X38" s="147"/>
    </row>
    <row r="39" spans="8:24">
      <c r="I39" s="93"/>
      <c r="J39" s="93"/>
      <c r="K39" s="93"/>
      <c r="S39" s="148"/>
      <c r="T39" s="147"/>
      <c r="U39" s="148"/>
      <c r="V39" s="147"/>
      <c r="W39" s="148"/>
      <c r="X39" s="147"/>
    </row>
    <row r="40" spans="8:24">
      <c r="I40" s="93"/>
      <c r="J40" s="93"/>
      <c r="K40" s="93"/>
      <c r="S40" s="148"/>
      <c r="T40" s="147"/>
      <c r="U40" s="148"/>
      <c r="V40" s="147"/>
      <c r="W40" s="148"/>
      <c r="X40" s="147"/>
    </row>
    <row r="41" spans="8:24">
      <c r="H41" s="126"/>
      <c r="I41" s="93"/>
      <c r="J41" s="93"/>
      <c r="K41" s="93"/>
    </row>
    <row r="42" spans="8:24">
      <c r="I42" s="93"/>
      <c r="J42" s="93"/>
      <c r="K42" s="93"/>
    </row>
  </sheetData>
  <mergeCells count="4">
    <mergeCell ref="A1:I1"/>
    <mergeCell ref="M9:P9"/>
    <mergeCell ref="M17:P17"/>
    <mergeCell ref="M25:P25"/>
  </mergeCells>
  <phoneticPr fontId="35" type="noConversion"/>
  <pageMargins left="0.70866141732283472" right="0.70866141732283472" top="0.74803149606299213" bottom="0.74803149606299213" header="0.31496062992125984" footer="0.31496062992125984"/>
  <pageSetup paperSize="9" scale="85" orientation="landscape" r:id="rId1"/>
  <headerFooter>
    <oddFooter>&amp;LView.Brussels&amp;R&amp;P/&amp;N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D6565-D0F4-4E14-BEAE-52D0DECCEAE2}">
  <sheetPr>
    <pageSetUpPr fitToPage="1"/>
  </sheetPr>
  <dimension ref="A1:S37"/>
  <sheetViews>
    <sheetView showGridLines="0" zoomScale="80" zoomScaleNormal="80" workbookViewId="0">
      <selection sqref="A1:J1"/>
    </sheetView>
  </sheetViews>
  <sheetFormatPr baseColWidth="10" defaultColWidth="12.25" defaultRowHeight="14.25"/>
  <cols>
    <col min="1" max="1" width="23.25" style="86" customWidth="1"/>
    <col min="2" max="2" width="11.5" style="86" hidden="1" customWidth="1"/>
    <col min="3" max="9" width="11.5" style="86" customWidth="1"/>
    <col min="10" max="10" width="11.875" style="86" customWidth="1"/>
    <col min="11" max="11" width="11.5" style="86" customWidth="1"/>
    <col min="12" max="12" width="11.875" style="86" customWidth="1"/>
    <col min="13" max="13" width="13.875" style="86" customWidth="1"/>
    <col min="14" max="15" width="11.875" style="86" customWidth="1"/>
    <col min="16" max="17" width="12.25" style="86"/>
    <col min="18" max="19" width="12.75" style="86" customWidth="1"/>
    <col min="20" max="16384" width="12.25" style="86"/>
  </cols>
  <sheetData>
    <row r="1" spans="1:19" ht="15.75" customHeight="1">
      <c r="A1" s="575" t="s">
        <v>115</v>
      </c>
      <c r="B1" s="576"/>
      <c r="C1" s="576"/>
      <c r="D1" s="576"/>
      <c r="E1" s="576"/>
      <c r="F1" s="576"/>
      <c r="G1" s="576"/>
      <c r="H1" s="576"/>
      <c r="I1" s="576"/>
      <c r="J1" s="576"/>
      <c r="K1" s="428"/>
      <c r="L1" s="428"/>
      <c r="M1" s="428"/>
      <c r="N1" s="124"/>
    </row>
    <row r="2" spans="1:19" ht="15" customHeight="1">
      <c r="A2" s="102"/>
    </row>
    <row r="3" spans="1:19" ht="15">
      <c r="A3" s="574" t="s">
        <v>52</v>
      </c>
      <c r="B3" s="573">
        <v>2014</v>
      </c>
      <c r="C3" s="573">
        <v>2015</v>
      </c>
      <c r="D3" s="573">
        <v>2016</v>
      </c>
      <c r="E3" s="573">
        <v>2017</v>
      </c>
      <c r="F3" s="573">
        <v>2018</v>
      </c>
      <c r="G3" s="573">
        <v>2019</v>
      </c>
      <c r="H3" s="573">
        <v>2020</v>
      </c>
      <c r="I3" s="573">
        <v>2021</v>
      </c>
      <c r="J3" s="573">
        <v>2022</v>
      </c>
      <c r="K3" s="573">
        <v>2023</v>
      </c>
      <c r="L3" s="573">
        <v>2024</v>
      </c>
      <c r="M3" s="573">
        <v>2025</v>
      </c>
      <c r="N3" s="572" t="s">
        <v>167</v>
      </c>
      <c r="O3" s="572"/>
      <c r="P3" s="572" t="s">
        <v>168</v>
      </c>
      <c r="Q3" s="572"/>
      <c r="R3" s="572" t="s">
        <v>165</v>
      </c>
      <c r="S3" s="572"/>
    </row>
    <row r="4" spans="1:19" ht="15">
      <c r="A4" s="574"/>
      <c r="B4" s="573"/>
      <c r="C4" s="573"/>
      <c r="D4" s="573"/>
      <c r="E4" s="573"/>
      <c r="F4" s="573"/>
      <c r="G4" s="573"/>
      <c r="H4" s="573"/>
      <c r="I4" s="573"/>
      <c r="J4" s="573"/>
      <c r="K4" s="573"/>
      <c r="L4" s="573"/>
      <c r="M4" s="573"/>
      <c r="N4" s="279" t="s">
        <v>86</v>
      </c>
      <c r="O4" s="279" t="s">
        <v>1</v>
      </c>
      <c r="P4" s="279" t="s">
        <v>86</v>
      </c>
      <c r="Q4" s="279" t="s">
        <v>1</v>
      </c>
      <c r="R4" s="279" t="s">
        <v>166</v>
      </c>
      <c r="S4" s="279" t="s">
        <v>1</v>
      </c>
    </row>
    <row r="5" spans="1:19" ht="19.149999999999999" customHeight="1">
      <c r="A5" s="371" t="s">
        <v>116</v>
      </c>
      <c r="B5" s="372">
        <v>430098.562057</v>
      </c>
      <c r="C5" s="373">
        <v>434607.124946772</v>
      </c>
      <c r="D5" s="373">
        <v>445248.55755766999</v>
      </c>
      <c r="E5" s="374">
        <v>453187.239944403</v>
      </c>
      <c r="F5" s="374">
        <v>463107.19409845799</v>
      </c>
      <c r="G5" s="374">
        <v>469064.70905817801</v>
      </c>
      <c r="H5" s="374">
        <v>470525.83437486726</v>
      </c>
      <c r="I5" s="374">
        <v>479267.07497207698</v>
      </c>
      <c r="J5" s="374">
        <v>508920.180646636</v>
      </c>
      <c r="K5" s="374">
        <v>527507.52327853302</v>
      </c>
      <c r="L5" s="374">
        <v>514092.05649761675</v>
      </c>
      <c r="M5" s="374">
        <v>514118.87198494602</v>
      </c>
      <c r="N5" s="376">
        <f>M5-L5</f>
        <v>26.815487329266034</v>
      </c>
      <c r="O5" s="377">
        <f>((M5/L5)-1)</f>
        <v>5.2160866892192459E-5</v>
      </c>
      <c r="P5" s="376">
        <f>M5-H5</f>
        <v>43593.037610078754</v>
      </c>
      <c r="Q5" s="377">
        <f>((M5/H5)-1)</f>
        <v>9.264749015959084E-2</v>
      </c>
      <c r="R5" s="376">
        <f>M5-C5</f>
        <v>79511.747038174013</v>
      </c>
      <c r="S5" s="377">
        <f>((M5/C5)-1)</f>
        <v>0.18295085946396328</v>
      </c>
    </row>
    <row r="6" spans="1:19" ht="19.149999999999999" customHeight="1">
      <c r="A6" s="371" t="s">
        <v>117</v>
      </c>
      <c r="B6" s="372">
        <v>358612.16026896401</v>
      </c>
      <c r="C6" s="373">
        <v>361658.80767179199</v>
      </c>
      <c r="D6" s="373">
        <v>365793.44596665999</v>
      </c>
      <c r="E6" s="374">
        <v>380197.81018725497</v>
      </c>
      <c r="F6" s="374">
        <v>388372.713927262</v>
      </c>
      <c r="G6" s="374">
        <v>387837.35366844502</v>
      </c>
      <c r="H6" s="374">
        <v>384713.28701446502</v>
      </c>
      <c r="I6" s="374">
        <v>402437.83497653197</v>
      </c>
      <c r="J6" s="374">
        <v>426631.156894368</v>
      </c>
      <c r="K6" s="374">
        <v>442110.92611043103</v>
      </c>
      <c r="L6" s="374">
        <v>431649.93384433514</v>
      </c>
      <c r="M6" s="375">
        <v>438010.023836067</v>
      </c>
      <c r="N6" s="376">
        <f t="shared" ref="N6:N9" si="0">M6-L6</f>
        <v>6360.0899917318602</v>
      </c>
      <c r="O6" s="377">
        <f t="shared" ref="O6:O9" si="1">((M6/L6)-1)</f>
        <v>1.4734370361389804E-2</v>
      </c>
      <c r="P6" s="376">
        <f t="shared" ref="P6:P9" si="2">M6-H6</f>
        <v>53296.736821601982</v>
      </c>
      <c r="Q6" s="377">
        <f t="shared" ref="Q6:Q9" si="3">((M6/H6)-1)</f>
        <v>0.13853625185448304</v>
      </c>
      <c r="R6" s="376">
        <f t="shared" ref="R6:R9" si="4">M6-C6</f>
        <v>76351.216164275014</v>
      </c>
      <c r="S6" s="377">
        <f t="shared" ref="S6:S9" si="5">((M6/C6)-1)</f>
        <v>0.21111394094282443</v>
      </c>
    </row>
    <row r="7" spans="1:19" ht="19.149999999999999" customHeight="1">
      <c r="A7" s="371" t="s">
        <v>118</v>
      </c>
      <c r="B7" s="372">
        <v>313699.07001249999</v>
      </c>
      <c r="C7" s="373">
        <v>311776.67087067402</v>
      </c>
      <c r="D7" s="373">
        <v>318977.04663044203</v>
      </c>
      <c r="E7" s="374">
        <v>323374.05794154998</v>
      </c>
      <c r="F7" s="374">
        <v>329403.70377635199</v>
      </c>
      <c r="G7" s="374">
        <v>327585.41804816399</v>
      </c>
      <c r="H7" s="374">
        <v>330997.50224216399</v>
      </c>
      <c r="I7" s="374">
        <v>342823.056223544</v>
      </c>
      <c r="J7" s="378">
        <v>366334.52865341498</v>
      </c>
      <c r="K7" s="374">
        <v>377595.737013823</v>
      </c>
      <c r="L7" s="378">
        <v>367393.01798134967</v>
      </c>
      <c r="M7" s="374">
        <v>373896.685433131</v>
      </c>
      <c r="N7" s="376">
        <f t="shared" si="0"/>
        <v>6503.6674517813371</v>
      </c>
      <c r="O7" s="377">
        <f t="shared" si="1"/>
        <v>1.7702207536539172E-2</v>
      </c>
      <c r="P7" s="376">
        <f t="shared" si="2"/>
        <v>42899.183190967015</v>
      </c>
      <c r="Q7" s="377">
        <f t="shared" si="3"/>
        <v>0.12960576107181976</v>
      </c>
      <c r="R7" s="376">
        <f t="shared" si="4"/>
        <v>62120.014562456985</v>
      </c>
      <c r="S7" s="377">
        <f t="shared" si="5"/>
        <v>0.19924523021231622</v>
      </c>
    </row>
    <row r="8" spans="1:19" ht="19.149999999999999" customHeight="1">
      <c r="A8" s="371" t="s">
        <v>119</v>
      </c>
      <c r="B8" s="372">
        <v>44913.090256466297</v>
      </c>
      <c r="C8" s="373">
        <v>49882.136801118198</v>
      </c>
      <c r="D8" s="373">
        <v>46816.399336217502</v>
      </c>
      <c r="E8" s="374">
        <v>56823.752245705196</v>
      </c>
      <c r="F8" s="374">
        <v>58969.010150910799</v>
      </c>
      <c r="G8" s="374">
        <v>60251.935620281001</v>
      </c>
      <c r="H8" s="374">
        <v>53715.784772302097</v>
      </c>
      <c r="I8" s="374">
        <v>59614.778752988801</v>
      </c>
      <c r="J8" s="374">
        <v>60296.628240953098</v>
      </c>
      <c r="K8" s="374">
        <v>64515.189096608403</v>
      </c>
      <c r="L8" s="374">
        <v>64256.91586298545</v>
      </c>
      <c r="M8" s="374">
        <v>64113.338402936199</v>
      </c>
      <c r="N8" s="376">
        <f t="shared" si="0"/>
        <v>-143.57746004925139</v>
      </c>
      <c r="O8" s="377">
        <f t="shared" si="1"/>
        <v>-2.2344281252993925E-3</v>
      </c>
      <c r="P8" s="376">
        <f t="shared" si="2"/>
        <v>10397.553630634102</v>
      </c>
      <c r="Q8" s="377">
        <f t="shared" si="3"/>
        <v>0.19356607512500634</v>
      </c>
      <c r="R8" s="376">
        <f t="shared" si="4"/>
        <v>14231.201601818</v>
      </c>
      <c r="S8" s="377">
        <f t="shared" si="5"/>
        <v>0.28529655131972986</v>
      </c>
    </row>
    <row r="9" spans="1:19" ht="19.149999999999999" customHeight="1">
      <c r="A9" s="379" t="s">
        <v>120</v>
      </c>
      <c r="B9" s="380">
        <v>71486.40178803599</v>
      </c>
      <c r="C9" s="381">
        <v>72948.317274980014</v>
      </c>
      <c r="D9" s="381">
        <v>79455.111591010005</v>
      </c>
      <c r="E9" s="382">
        <v>72989.429757148027</v>
      </c>
      <c r="F9" s="382">
        <v>74734.480171195988</v>
      </c>
      <c r="G9" s="382">
        <v>81227.355389732984</v>
      </c>
      <c r="H9" s="382">
        <v>85812.547360402241</v>
      </c>
      <c r="I9" s="382">
        <f>I5-I6</f>
        <v>76829.239995545009</v>
      </c>
      <c r="J9" s="382">
        <v>82289.023752268098</v>
      </c>
      <c r="K9" s="382">
        <v>85396.597168101987</v>
      </c>
      <c r="L9" s="382">
        <v>82442.122653281593</v>
      </c>
      <c r="M9" s="382">
        <v>76108.848148879013</v>
      </c>
      <c r="N9" s="383">
        <f t="shared" si="0"/>
        <v>-6333.2745044025796</v>
      </c>
      <c r="O9" s="384">
        <f t="shared" si="1"/>
        <v>-7.6820856869949661E-2</v>
      </c>
      <c r="P9" s="383">
        <f t="shared" si="2"/>
        <v>-9703.6992115232279</v>
      </c>
      <c r="Q9" s="384">
        <f t="shared" si="3"/>
        <v>-0.11308019060160135</v>
      </c>
      <c r="R9" s="383">
        <f t="shared" si="4"/>
        <v>3160.5308738989988</v>
      </c>
      <c r="S9" s="384">
        <f t="shared" si="5"/>
        <v>4.3325617258384685E-2</v>
      </c>
    </row>
    <row r="10" spans="1:19" ht="7.5" customHeight="1">
      <c r="A10" s="102"/>
      <c r="B10" s="89"/>
      <c r="C10" s="89"/>
      <c r="D10" s="89"/>
      <c r="E10" s="89"/>
      <c r="F10" s="89"/>
      <c r="G10" s="89"/>
      <c r="H10" s="89"/>
      <c r="I10" s="89"/>
      <c r="J10" s="89"/>
      <c r="K10" s="89"/>
      <c r="L10" s="89"/>
      <c r="M10" s="89"/>
      <c r="N10" s="162"/>
      <c r="O10" s="89"/>
      <c r="P10" s="89"/>
      <c r="Q10" s="89"/>
      <c r="R10" s="89"/>
      <c r="S10" s="89"/>
    </row>
    <row r="11" spans="1:19" ht="15">
      <c r="A11" s="574" t="s">
        <v>53</v>
      </c>
      <c r="B11" s="573">
        <v>2014</v>
      </c>
      <c r="C11" s="573">
        <v>2015</v>
      </c>
      <c r="D11" s="573">
        <v>2016</v>
      </c>
      <c r="E11" s="573">
        <v>2017</v>
      </c>
      <c r="F11" s="573">
        <v>2018</v>
      </c>
      <c r="G11" s="573">
        <v>2019</v>
      </c>
      <c r="H11" s="573">
        <v>2020</v>
      </c>
      <c r="I11" s="573">
        <v>2021</v>
      </c>
      <c r="J11" s="573">
        <v>2022</v>
      </c>
      <c r="K11" s="573">
        <v>2023</v>
      </c>
      <c r="L11" s="573">
        <v>2024</v>
      </c>
      <c r="M11" s="573">
        <v>2025</v>
      </c>
      <c r="N11" s="572" t="s">
        <v>167</v>
      </c>
      <c r="O11" s="572"/>
      <c r="P11" s="572" t="s">
        <v>168</v>
      </c>
      <c r="Q11" s="572"/>
      <c r="R11" s="572" t="s">
        <v>165</v>
      </c>
      <c r="S11" s="572"/>
    </row>
    <row r="12" spans="1:19" ht="15">
      <c r="A12" s="574"/>
      <c r="B12" s="573"/>
      <c r="C12" s="573"/>
      <c r="D12" s="573"/>
      <c r="E12" s="573"/>
      <c r="F12" s="573"/>
      <c r="G12" s="573"/>
      <c r="H12" s="573"/>
      <c r="I12" s="573"/>
      <c r="J12" s="573"/>
      <c r="K12" s="573"/>
      <c r="L12" s="573"/>
      <c r="M12" s="573"/>
      <c r="N12" s="279" t="s">
        <v>86</v>
      </c>
      <c r="O12" s="279" t="s">
        <v>1</v>
      </c>
      <c r="P12" s="279" t="s">
        <v>86</v>
      </c>
      <c r="Q12" s="279" t="s">
        <v>1</v>
      </c>
      <c r="R12" s="279" t="s">
        <v>166</v>
      </c>
      <c r="S12" s="279" t="s">
        <v>1</v>
      </c>
    </row>
    <row r="13" spans="1:19" ht="19.149999999999999" customHeight="1">
      <c r="A13" s="371" t="s">
        <v>116</v>
      </c>
      <c r="B13" s="372">
        <v>2781287.9304682203</v>
      </c>
      <c r="C13" s="373">
        <v>2787482.5475857398</v>
      </c>
      <c r="D13" s="373">
        <v>2794091.0271279486</v>
      </c>
      <c r="E13" s="374">
        <v>2829776.039246541</v>
      </c>
      <c r="F13" s="374">
        <v>2919507.2337477561</v>
      </c>
      <c r="G13" s="374">
        <v>2970491.0725689698</v>
      </c>
      <c r="H13" s="374">
        <v>2938276</v>
      </c>
      <c r="I13" s="374">
        <v>2968727.3138856199</v>
      </c>
      <c r="J13" s="374">
        <v>3062835.1345375399</v>
      </c>
      <c r="K13" s="374">
        <v>3081531.4458966102</v>
      </c>
      <c r="L13" s="374">
        <v>3095517.605071106</v>
      </c>
      <c r="M13" s="374">
        <v>3143394.61113228</v>
      </c>
      <c r="N13" s="376">
        <f>M13-L13</f>
        <v>47877.006061173975</v>
      </c>
      <c r="O13" s="377">
        <f>((M13/L13)-1)</f>
        <v>1.546655912495587E-2</v>
      </c>
      <c r="P13" s="376">
        <f>M13-H13</f>
        <v>205118.61113227997</v>
      </c>
      <c r="Q13" s="377">
        <f>((M13/H13)-1)</f>
        <v>6.980917079684823E-2</v>
      </c>
      <c r="R13" s="376">
        <f>M13-C13</f>
        <v>355912.06354654022</v>
      </c>
      <c r="S13" s="377">
        <f>((M13/C13)-1)</f>
        <v>0.12768225718751069</v>
      </c>
    </row>
    <row r="14" spans="1:19" ht="19.149999999999999" customHeight="1">
      <c r="A14" s="371" t="s">
        <v>117</v>
      </c>
      <c r="B14" s="372">
        <v>2370592.8676706981</v>
      </c>
      <c r="C14" s="373">
        <v>2360875.091795803</v>
      </c>
      <c r="D14" s="373">
        <v>2383887.4965939051</v>
      </c>
      <c r="E14" s="374">
        <v>2418096.4927888112</v>
      </c>
      <c r="F14" s="374">
        <v>2505951.5948428558</v>
      </c>
      <c r="G14" s="374">
        <v>2548285.1942961202</v>
      </c>
      <c r="H14" s="374">
        <f>SUM(H15:H16)</f>
        <v>2504560.4157318599</v>
      </c>
      <c r="I14" s="374">
        <v>2532626.5338159599</v>
      </c>
      <c r="J14" s="374">
        <v>2587558.5924780602</v>
      </c>
      <c r="K14" s="374">
        <v>2602626.2820959399</v>
      </c>
      <c r="L14" s="374">
        <v>2623240.6662073052</v>
      </c>
      <c r="M14" s="374">
        <v>2637180.0847789599</v>
      </c>
      <c r="N14" s="376">
        <f t="shared" ref="N14:N17" si="6">M14-L14</f>
        <v>13939.418571654707</v>
      </c>
      <c r="O14" s="377">
        <f t="shared" ref="O14:O17" si="7">((M14/L14)-1)</f>
        <v>5.3138161325503308E-3</v>
      </c>
      <c r="P14" s="376">
        <f t="shared" ref="P14:P17" si="8">M14-H14</f>
        <v>132619.6690471</v>
      </c>
      <c r="Q14" s="377">
        <f t="shared" ref="Q14:Q17" si="9">((M14/H14)-1)</f>
        <v>5.295127568657465E-2</v>
      </c>
      <c r="R14" s="376">
        <f t="shared" ref="R14:R17" si="10">M14-C14</f>
        <v>276304.99298315682</v>
      </c>
      <c r="S14" s="377">
        <f t="shared" ref="S14:S17" si="11">((M14/C14)-1)</f>
        <v>0.11703499009470475</v>
      </c>
    </row>
    <row r="15" spans="1:19" ht="19.149999999999999" customHeight="1">
      <c r="A15" s="371" t="s">
        <v>118</v>
      </c>
      <c r="B15" s="372">
        <v>2195400.0446823291</v>
      </c>
      <c r="C15" s="373">
        <v>2178250.6870384323</v>
      </c>
      <c r="D15" s="373">
        <v>2194269.6287158341</v>
      </c>
      <c r="E15" s="374">
        <v>2199334.579095969</v>
      </c>
      <c r="F15" s="374">
        <v>2271063.0906253089</v>
      </c>
      <c r="G15" s="374">
        <v>2297225.6164402999</v>
      </c>
      <c r="H15" s="374">
        <v>2277550.1344573698</v>
      </c>
      <c r="I15" s="374">
        <v>2297878.9707617001</v>
      </c>
      <c r="J15" s="374">
        <v>2357455.21791289</v>
      </c>
      <c r="K15" s="374">
        <v>2378298.0594649701</v>
      </c>
      <c r="L15" s="374">
        <v>2383152.9274504511</v>
      </c>
      <c r="M15" s="374">
        <v>2363527.1930018999</v>
      </c>
      <c r="N15" s="376">
        <f t="shared" si="6"/>
        <v>-19625.7344485512</v>
      </c>
      <c r="O15" s="377">
        <f t="shared" si="7"/>
        <v>-8.2351972559089326E-3</v>
      </c>
      <c r="P15" s="376">
        <f t="shared" si="8"/>
        <v>85977.058544530068</v>
      </c>
      <c r="Q15" s="377">
        <f t="shared" si="9"/>
        <v>3.7749798453948991E-2</v>
      </c>
      <c r="R15" s="376">
        <f t="shared" si="10"/>
        <v>185276.50596346753</v>
      </c>
      <c r="S15" s="377">
        <f t="shared" si="11"/>
        <v>8.5057476196815029E-2</v>
      </c>
    </row>
    <row r="16" spans="1:19" ht="19.149999999999999" customHeight="1">
      <c r="A16" s="371" t="s">
        <v>119</v>
      </c>
      <c r="B16" s="372">
        <v>175192.82298837471</v>
      </c>
      <c r="C16" s="373">
        <v>182624.40475736649</v>
      </c>
      <c r="D16" s="373">
        <v>189617.8678780781</v>
      </c>
      <c r="E16" s="374">
        <v>218761.91369284689</v>
      </c>
      <c r="F16" s="374">
        <v>234888.50421754809</v>
      </c>
      <c r="G16" s="374">
        <v>251059.57785579</v>
      </c>
      <c r="H16" s="374">
        <v>227010.28127449</v>
      </c>
      <c r="I16" s="374">
        <v>234747.563054264</v>
      </c>
      <c r="J16" s="374">
        <v>230103.374565165</v>
      </c>
      <c r="K16" s="374">
        <v>224328.22263099</v>
      </c>
      <c r="L16" s="374">
        <v>240087.73875685409</v>
      </c>
      <c r="M16" s="374">
        <v>273652.89177706803</v>
      </c>
      <c r="N16" s="376">
        <f t="shared" si="6"/>
        <v>33565.15302021394</v>
      </c>
      <c r="O16" s="377">
        <f t="shared" si="7"/>
        <v>0.13980369507418544</v>
      </c>
      <c r="P16" s="376">
        <f t="shared" si="8"/>
        <v>46642.610502578027</v>
      </c>
      <c r="Q16" s="377">
        <f t="shared" si="9"/>
        <v>0.20546474917662438</v>
      </c>
      <c r="R16" s="376">
        <f t="shared" si="10"/>
        <v>91028.487019701541</v>
      </c>
      <c r="S16" s="377">
        <f t="shared" si="11"/>
        <v>0.49844645429859913</v>
      </c>
    </row>
    <row r="17" spans="1:19" ht="19.149999999999999" customHeight="1">
      <c r="A17" s="379" t="s">
        <v>120</v>
      </c>
      <c r="B17" s="380">
        <v>410695.06279752217</v>
      </c>
      <c r="C17" s="381">
        <v>426607.45578993671</v>
      </c>
      <c r="D17" s="381">
        <v>410203.53053404344</v>
      </c>
      <c r="E17" s="382">
        <v>411679.54645772977</v>
      </c>
      <c r="F17" s="382">
        <v>413555.63890490029</v>
      </c>
      <c r="G17" s="382">
        <v>422205.8782728496</v>
      </c>
      <c r="H17" s="382">
        <f>H13-H14</f>
        <v>433715.58426814014</v>
      </c>
      <c r="I17" s="382">
        <f>I13-I14</f>
        <v>436100.78006965993</v>
      </c>
      <c r="J17" s="382">
        <v>475276.54205948999</v>
      </c>
      <c r="K17" s="382">
        <v>478905.1638006703</v>
      </c>
      <c r="L17" s="382">
        <v>472276.93886380072</v>
      </c>
      <c r="M17" s="382">
        <v>506214.52635332011</v>
      </c>
      <c r="N17" s="383">
        <f t="shared" si="6"/>
        <v>33937.587489519385</v>
      </c>
      <c r="O17" s="384">
        <f t="shared" si="7"/>
        <v>7.1859505931342049E-2</v>
      </c>
      <c r="P17" s="383">
        <f t="shared" si="8"/>
        <v>72498.942085179966</v>
      </c>
      <c r="Q17" s="384">
        <f t="shared" si="9"/>
        <v>0.16715779813980181</v>
      </c>
      <c r="R17" s="383">
        <f t="shared" si="10"/>
        <v>79607.0705633834</v>
      </c>
      <c r="S17" s="384">
        <f t="shared" si="11"/>
        <v>0.18660496782921276</v>
      </c>
    </row>
    <row r="18" spans="1:19" ht="9.75" customHeight="1">
      <c r="A18" s="102"/>
      <c r="B18" s="89"/>
      <c r="C18" s="89"/>
      <c r="D18" s="89"/>
      <c r="E18" s="89"/>
      <c r="F18" s="89"/>
      <c r="G18" s="89"/>
      <c r="H18" s="89"/>
      <c r="I18" s="89"/>
      <c r="J18" s="89"/>
      <c r="K18" s="89"/>
      <c r="L18" s="89"/>
      <c r="M18" s="89"/>
      <c r="N18" s="162"/>
      <c r="O18" s="89"/>
      <c r="P18" s="89"/>
      <c r="Q18" s="89"/>
      <c r="R18" s="89"/>
      <c r="S18" s="89"/>
    </row>
    <row r="19" spans="1:19" ht="15">
      <c r="A19" s="574" t="s">
        <v>54</v>
      </c>
      <c r="B19" s="573">
        <v>2014</v>
      </c>
      <c r="C19" s="573">
        <v>2015</v>
      </c>
      <c r="D19" s="573">
        <v>2016</v>
      </c>
      <c r="E19" s="573">
        <v>2017</v>
      </c>
      <c r="F19" s="573">
        <v>2018</v>
      </c>
      <c r="G19" s="573">
        <v>2019</v>
      </c>
      <c r="H19" s="573">
        <v>2020</v>
      </c>
      <c r="I19" s="573">
        <v>2021</v>
      </c>
      <c r="J19" s="573">
        <v>2022</v>
      </c>
      <c r="K19" s="573">
        <v>2023</v>
      </c>
      <c r="L19" s="573">
        <v>2024</v>
      </c>
      <c r="M19" s="573">
        <v>2025</v>
      </c>
      <c r="N19" s="572" t="s">
        <v>167</v>
      </c>
      <c r="O19" s="572"/>
      <c r="P19" s="572" t="s">
        <v>168</v>
      </c>
      <c r="Q19" s="572"/>
      <c r="R19" s="572" t="s">
        <v>165</v>
      </c>
      <c r="S19" s="572"/>
    </row>
    <row r="20" spans="1:19" ht="15">
      <c r="A20" s="574"/>
      <c r="B20" s="573"/>
      <c r="C20" s="573"/>
      <c r="D20" s="573"/>
      <c r="E20" s="573"/>
      <c r="F20" s="573"/>
      <c r="G20" s="573"/>
      <c r="H20" s="573"/>
      <c r="I20" s="573"/>
      <c r="J20" s="573"/>
      <c r="K20" s="573"/>
      <c r="L20" s="573"/>
      <c r="M20" s="573"/>
      <c r="N20" s="279" t="s">
        <v>86</v>
      </c>
      <c r="O20" s="279" t="s">
        <v>1</v>
      </c>
      <c r="P20" s="279" t="s">
        <v>86</v>
      </c>
      <c r="Q20" s="279" t="s">
        <v>1</v>
      </c>
      <c r="R20" s="279" t="s">
        <v>166</v>
      </c>
      <c r="S20" s="279" t="s">
        <v>1</v>
      </c>
    </row>
    <row r="21" spans="1:19" ht="19.149999999999999" customHeight="1">
      <c r="A21" s="371" t="s">
        <v>116</v>
      </c>
      <c r="B21" s="372">
        <v>1332161.1125128029</v>
      </c>
      <c r="C21" s="373">
        <v>1329529.2155206539</v>
      </c>
      <c r="D21" s="373">
        <v>1347349.4398611197</v>
      </c>
      <c r="E21" s="374">
        <v>1354822.5567917093</v>
      </c>
      <c r="F21" s="374">
        <v>1372564.5138280035</v>
      </c>
      <c r="G21" s="374">
        <v>1392467.9685331299</v>
      </c>
      <c r="H21" s="374">
        <v>1394182</v>
      </c>
      <c r="I21" s="374">
        <v>1405688.0943539599</v>
      </c>
      <c r="J21" s="374">
        <v>1418530.32140378</v>
      </c>
      <c r="K21" s="374">
        <v>1419404.18933424</v>
      </c>
      <c r="L21" s="374">
        <v>1454971.021565129</v>
      </c>
      <c r="M21" s="374">
        <v>1489125.4243808</v>
      </c>
      <c r="N21" s="376">
        <f>M21-L21</f>
        <v>34154.402815670939</v>
      </c>
      <c r="O21" s="377">
        <f>((M21/L21)-1)</f>
        <v>2.347428389256212E-2</v>
      </c>
      <c r="P21" s="376">
        <f>M21-H21</f>
        <v>94943.424380799988</v>
      </c>
      <c r="Q21" s="377">
        <f>((M21/H21)-1)</f>
        <v>6.8099734741088325E-2</v>
      </c>
      <c r="R21" s="376">
        <f>M21-C21</f>
        <v>159596.20886014611</v>
      </c>
      <c r="S21" s="377">
        <f>((M21/C21)-1)</f>
        <v>0.12003964034565962</v>
      </c>
    </row>
    <row r="22" spans="1:19" ht="19.149999999999999" customHeight="1">
      <c r="A22" s="371" t="s">
        <v>117</v>
      </c>
      <c r="B22" s="372">
        <v>1150379.9566062831</v>
      </c>
      <c r="C22" s="373">
        <v>1138192.8849407709</v>
      </c>
      <c r="D22" s="373">
        <v>1156537.8434662709</v>
      </c>
      <c r="E22" s="374">
        <v>1176590.224143561</v>
      </c>
      <c r="F22" s="374">
        <v>1193746.280825526</v>
      </c>
      <c r="G22" s="374">
        <v>1208128.58915805</v>
      </c>
      <c r="H22" s="374">
        <f>SUM(H23:H24)</f>
        <v>1206206.7575151899</v>
      </c>
      <c r="I22" s="374">
        <v>1232331.57217891</v>
      </c>
      <c r="J22" s="374">
        <v>1224699.2455259501</v>
      </c>
      <c r="K22" s="374">
        <v>1228224.48515233</v>
      </c>
      <c r="L22" s="374">
        <v>1266255.5601890294</v>
      </c>
      <c r="M22" s="374">
        <v>1296305.14708756</v>
      </c>
      <c r="N22" s="376">
        <f t="shared" ref="N22:N25" si="12">M22-L22</f>
        <v>30049.586898530601</v>
      </c>
      <c r="O22" s="377">
        <f t="shared" ref="O22:O25" si="13">((M22/L22)-1)</f>
        <v>2.3731060177176744E-2</v>
      </c>
      <c r="P22" s="376">
        <f t="shared" ref="P22:P25" si="14">M22-H22</f>
        <v>90098.389572370099</v>
      </c>
      <c r="Q22" s="377">
        <f t="shared" ref="Q22:Q25" si="15">((M22/H22)-1)</f>
        <v>7.4695643189708782E-2</v>
      </c>
      <c r="R22" s="376">
        <f t="shared" ref="R22:R25" si="16">M22-C22</f>
        <v>158112.26214678911</v>
      </c>
      <c r="S22" s="377">
        <f t="shared" ref="S22:S25" si="17">((M22/C22)-1)</f>
        <v>0.13891517355164007</v>
      </c>
    </row>
    <row r="23" spans="1:19" ht="19.149999999999999" customHeight="1">
      <c r="A23" s="371" t="s">
        <v>118</v>
      </c>
      <c r="B23" s="372">
        <v>1034531.804158414</v>
      </c>
      <c r="C23" s="373">
        <v>1022535.8314821169</v>
      </c>
      <c r="D23" s="373">
        <v>1033060.490520964</v>
      </c>
      <c r="E23" s="374">
        <v>1037310.877340436</v>
      </c>
      <c r="F23" s="374">
        <v>1047096.910544419</v>
      </c>
      <c r="G23" s="374">
        <v>1065250.2033938901</v>
      </c>
      <c r="H23" s="374">
        <v>1067956.0954044899</v>
      </c>
      <c r="I23" s="374">
        <v>1093701.7909661499</v>
      </c>
      <c r="J23" s="374">
        <v>1099619.0469454799</v>
      </c>
      <c r="K23" s="374">
        <v>1109691.5261278199</v>
      </c>
      <c r="L23" s="374">
        <v>1139915.065845941</v>
      </c>
      <c r="M23" s="457">
        <v>1139789.0704894201</v>
      </c>
      <c r="N23" s="376">
        <f t="shared" si="12"/>
        <v>-125.9953565208707</v>
      </c>
      <c r="O23" s="377">
        <f t="shared" si="13"/>
        <v>-1.1053047748554867E-4</v>
      </c>
      <c r="P23" s="376">
        <f t="shared" si="14"/>
        <v>71832.975084930193</v>
      </c>
      <c r="Q23" s="377">
        <f t="shared" si="15"/>
        <v>6.7262105056597354E-2</v>
      </c>
      <c r="R23" s="376">
        <f t="shared" si="16"/>
        <v>117253.23900730314</v>
      </c>
      <c r="S23" s="377">
        <f t="shared" si="17"/>
        <v>0.11466907603359977</v>
      </c>
    </row>
    <row r="24" spans="1:19" ht="19.149999999999999" customHeight="1">
      <c r="A24" s="371" t="s">
        <v>119</v>
      </c>
      <c r="B24" s="372">
        <v>115848.15244786789</v>
      </c>
      <c r="C24" s="373">
        <v>115657.05345865199</v>
      </c>
      <c r="D24" s="373">
        <v>123477.35294530461</v>
      </c>
      <c r="E24" s="374">
        <v>139279.34680312412</v>
      </c>
      <c r="F24" s="374">
        <v>146649.37028110499</v>
      </c>
      <c r="G24" s="374">
        <v>142878.38576415501</v>
      </c>
      <c r="H24" s="374">
        <v>138250.66211070001</v>
      </c>
      <c r="I24" s="374">
        <v>138629.78121277</v>
      </c>
      <c r="J24" s="374">
        <v>125080.19858046601</v>
      </c>
      <c r="K24" s="374">
        <v>118532.95902451601</v>
      </c>
      <c r="L24" s="374">
        <v>126340.49434308855</v>
      </c>
      <c r="M24" s="457">
        <v>156516.07659814501</v>
      </c>
      <c r="N24" s="376">
        <f t="shared" si="12"/>
        <v>30175.582255056463</v>
      </c>
      <c r="O24" s="377">
        <f>((M24/L24)-1)</f>
        <v>0.23884331315905771</v>
      </c>
      <c r="P24" s="376">
        <f t="shared" si="14"/>
        <v>18265.414487444999</v>
      </c>
      <c r="Q24" s="377">
        <f t="shared" si="15"/>
        <v>0.1321180977261398</v>
      </c>
      <c r="R24" s="376">
        <f t="shared" si="16"/>
        <v>40859.023139493016</v>
      </c>
      <c r="S24" s="377">
        <f t="shared" si="17"/>
        <v>0.35327740001694186</v>
      </c>
    </row>
    <row r="25" spans="1:19" ht="19.149999999999999" customHeight="1">
      <c r="A25" s="379" t="s">
        <v>120</v>
      </c>
      <c r="B25" s="380">
        <v>181781.15590651985</v>
      </c>
      <c r="C25" s="381">
        <v>191336.33057988295</v>
      </c>
      <c r="D25" s="381">
        <v>190811.59639484878</v>
      </c>
      <c r="E25" s="382">
        <v>178232.33264814829</v>
      </c>
      <c r="F25" s="382">
        <v>178818.23300247756</v>
      </c>
      <c r="G25" s="382">
        <v>184339.37937507988</v>
      </c>
      <c r="H25" s="382">
        <f>H21-H22</f>
        <v>187975.24248481006</v>
      </c>
      <c r="I25" s="382">
        <f>I21-I22</f>
        <v>173356.52217504987</v>
      </c>
      <c r="J25" s="382">
        <v>193831.07587783501</v>
      </c>
      <c r="K25" s="382">
        <v>191179.70418191003</v>
      </c>
      <c r="L25" s="382">
        <v>188715.46137609999</v>
      </c>
      <c r="M25" s="382">
        <v>192820.27729323995</v>
      </c>
      <c r="N25" s="383">
        <f t="shared" si="12"/>
        <v>4104.8159171399602</v>
      </c>
      <c r="O25" s="384">
        <f t="shared" si="13"/>
        <v>2.1751349291721622E-2</v>
      </c>
      <c r="P25" s="383">
        <f t="shared" si="14"/>
        <v>4845.0348084298894</v>
      </c>
      <c r="Q25" s="384">
        <f t="shared" si="15"/>
        <v>2.5774856009675995E-2</v>
      </c>
      <c r="R25" s="383">
        <f t="shared" si="16"/>
        <v>1483.9467133569997</v>
      </c>
      <c r="S25" s="384">
        <f t="shared" si="17"/>
        <v>7.7556975659540672E-3</v>
      </c>
    </row>
    <row r="26" spans="1:19" ht="9" customHeight="1">
      <c r="A26" s="102"/>
      <c r="B26" s="89"/>
      <c r="C26" s="89"/>
      <c r="D26" s="89"/>
      <c r="E26" s="89"/>
      <c r="F26" s="89"/>
      <c r="G26" s="89"/>
      <c r="H26" s="89"/>
      <c r="I26" s="89"/>
      <c r="J26" s="89"/>
      <c r="K26" s="89"/>
      <c r="L26" s="89"/>
      <c r="M26" s="89"/>
      <c r="N26" s="162"/>
      <c r="O26" s="89"/>
      <c r="P26" s="89"/>
      <c r="Q26" s="89"/>
      <c r="R26" s="89"/>
      <c r="S26" s="89"/>
    </row>
    <row r="27" spans="1:19" ht="15">
      <c r="A27" s="574" t="s">
        <v>55</v>
      </c>
      <c r="B27" s="573">
        <v>2014</v>
      </c>
      <c r="C27" s="573">
        <v>2015</v>
      </c>
      <c r="D27" s="573">
        <v>2016</v>
      </c>
      <c r="E27" s="573">
        <v>2017</v>
      </c>
      <c r="F27" s="573">
        <v>2018</v>
      </c>
      <c r="G27" s="573">
        <v>2019</v>
      </c>
      <c r="H27" s="573">
        <v>2020</v>
      </c>
      <c r="I27" s="573">
        <v>2021</v>
      </c>
      <c r="J27" s="573">
        <v>2022</v>
      </c>
      <c r="K27" s="573">
        <v>2023</v>
      </c>
      <c r="L27" s="573">
        <v>2024</v>
      </c>
      <c r="M27" s="573">
        <v>2025</v>
      </c>
      <c r="N27" s="572" t="s">
        <v>167</v>
      </c>
      <c r="O27" s="572"/>
      <c r="P27" s="572" t="s">
        <v>168</v>
      </c>
      <c r="Q27" s="572"/>
      <c r="R27" s="572" t="s">
        <v>165</v>
      </c>
      <c r="S27" s="572"/>
    </row>
    <row r="28" spans="1:19" ht="15">
      <c r="A28" s="574"/>
      <c r="B28" s="573"/>
      <c r="C28" s="573"/>
      <c r="D28" s="573"/>
      <c r="E28" s="573"/>
      <c r="F28" s="573"/>
      <c r="G28" s="573"/>
      <c r="H28" s="573"/>
      <c r="I28" s="573"/>
      <c r="J28" s="573"/>
      <c r="K28" s="573"/>
      <c r="L28" s="573"/>
      <c r="M28" s="573"/>
      <c r="N28" s="279" t="s">
        <v>86</v>
      </c>
      <c r="O28" s="279" t="s">
        <v>1</v>
      </c>
      <c r="P28" s="279" t="s">
        <v>86</v>
      </c>
      <c r="Q28" s="279" t="s">
        <v>1</v>
      </c>
      <c r="R28" s="279" t="s">
        <v>166</v>
      </c>
      <c r="S28" s="279" t="s">
        <v>1</v>
      </c>
    </row>
    <row r="29" spans="1:19" ht="19.149999999999999" customHeight="1">
      <c r="A29" s="371" t="s">
        <v>116</v>
      </c>
      <c r="B29" s="372">
        <v>4543547.6050380236</v>
      </c>
      <c r="C29" s="373">
        <v>4551618.8880531657</v>
      </c>
      <c r="D29" s="373">
        <v>4586689.0245467387</v>
      </c>
      <c r="E29" s="374">
        <v>4637785.8359826533</v>
      </c>
      <c r="F29" s="374">
        <v>4755178.9416742176</v>
      </c>
      <c r="G29" s="374">
        <v>4832023.7501602899</v>
      </c>
      <c r="H29" s="374">
        <f>SUM(H5,H13,H21)</f>
        <v>4802983.8343748674</v>
      </c>
      <c r="I29" s="374">
        <f>SUM(I5,I13,I21)</f>
        <v>4853682.483211657</v>
      </c>
      <c r="J29" s="374">
        <f>SUM(J5,J13,J21)</f>
        <v>4990285.636587956</v>
      </c>
      <c r="K29" s="374">
        <f>SUM(K5,K13,K21)</f>
        <v>5028443.158509383</v>
      </c>
      <c r="L29" s="374">
        <v>5064580.6831338508</v>
      </c>
      <c r="M29" s="374">
        <v>5146638.9074980197</v>
      </c>
      <c r="N29" s="376">
        <f>M29-L29</f>
        <v>82058.224364168942</v>
      </c>
      <c r="O29" s="377">
        <f>((M29/L29)-1)</f>
        <v>1.6202372811917165E-2</v>
      </c>
      <c r="P29" s="376">
        <f>M29-H29</f>
        <v>343655.07312315237</v>
      </c>
      <c r="Q29" s="377">
        <f>((M29/H29)-1)</f>
        <v>7.1550328915042316E-2</v>
      </c>
      <c r="R29" s="376">
        <f>M29-C29</f>
        <v>595020.019444854</v>
      </c>
      <c r="S29" s="377">
        <f>((M29/C29)-1)</f>
        <v>0.13072711799457304</v>
      </c>
    </row>
    <row r="30" spans="1:19" ht="19.149999999999999" customHeight="1">
      <c r="A30" s="371" t="s">
        <v>117</v>
      </c>
      <c r="B30" s="372">
        <v>3879584.9845459452</v>
      </c>
      <c r="C30" s="373">
        <v>3860726.7844083658</v>
      </c>
      <c r="D30" s="373">
        <v>3906218.7860268364</v>
      </c>
      <c r="E30" s="374">
        <v>3974884.5271196272</v>
      </c>
      <c r="F30" s="374">
        <v>4088070.5895956438</v>
      </c>
      <c r="G30" s="374">
        <v>4144251.13712268</v>
      </c>
      <c r="H30" s="374">
        <f t="shared" ref="H30:K33" si="18">SUM(H6,H14,H22)</f>
        <v>4095480.4602615144</v>
      </c>
      <c r="I30" s="374">
        <f t="shared" si="18"/>
        <v>4167395.940971402</v>
      </c>
      <c r="J30" s="374">
        <f t="shared" si="18"/>
        <v>4238888.9948983788</v>
      </c>
      <c r="K30" s="374">
        <f t="shared" si="18"/>
        <v>4272961.6933587007</v>
      </c>
      <c r="L30" s="374">
        <v>4321146.1602406688</v>
      </c>
      <c r="M30" s="374">
        <v>4371495.2557025999</v>
      </c>
      <c r="N30" s="376">
        <f t="shared" ref="N30:N33" si="19">M30-L30</f>
        <v>50349.09546193108</v>
      </c>
      <c r="O30" s="377">
        <f t="shared" ref="O30:O33" si="20">((M30/L30)-1)</f>
        <v>1.1651791815143531E-2</v>
      </c>
      <c r="P30" s="376">
        <f t="shared" ref="P30:P33" si="21">M30-H30</f>
        <v>276014.79544108547</v>
      </c>
      <c r="Q30" s="377">
        <f t="shared" ref="Q30:Q33" si="22">((M30/H30)-1)</f>
        <v>6.7394973097603561E-2</v>
      </c>
      <c r="R30" s="376">
        <f t="shared" ref="R30:R33" si="23">M30-C30</f>
        <v>510768.47129423404</v>
      </c>
      <c r="S30" s="377">
        <f t="shared" ref="S30:S33" si="24">((M30/C30)-1)</f>
        <v>0.13229852818308308</v>
      </c>
    </row>
    <row r="31" spans="1:19" ht="19.149999999999999" customHeight="1">
      <c r="A31" s="371" t="s">
        <v>118</v>
      </c>
      <c r="B31" s="372">
        <v>3543630.9188532429</v>
      </c>
      <c r="C31" s="373">
        <v>3512563.1893912232</v>
      </c>
      <c r="D31" s="373">
        <v>3546307.1658672402</v>
      </c>
      <c r="E31" s="374">
        <v>3560019.5143779549</v>
      </c>
      <c r="F31" s="374">
        <v>3647563.7049460802</v>
      </c>
      <c r="G31" s="374">
        <v>3690061.23788244</v>
      </c>
      <c r="H31" s="374">
        <f t="shared" si="18"/>
        <v>3676503.7321040239</v>
      </c>
      <c r="I31" s="374">
        <f t="shared" si="18"/>
        <v>3734403.8179513938</v>
      </c>
      <c r="J31" s="374">
        <f t="shared" si="18"/>
        <v>3823408.7935117846</v>
      </c>
      <c r="K31" s="374">
        <f t="shared" si="18"/>
        <v>3865585.3226066129</v>
      </c>
      <c r="L31" s="374">
        <v>3890461.0112777404</v>
      </c>
      <c r="M31" s="378">
        <v>3877212.94892448</v>
      </c>
      <c r="N31" s="376">
        <f>M31-L31</f>
        <v>-13248.062353260349</v>
      </c>
      <c r="O31" s="377">
        <f>((M31/L31)-1)</f>
        <v>-3.4052679913399997E-3</v>
      </c>
      <c r="P31" s="376">
        <f>M31-H31</f>
        <v>200709.21682045609</v>
      </c>
      <c r="Q31" s="377">
        <f t="shared" si="22"/>
        <v>5.4592414817322243E-2</v>
      </c>
      <c r="R31" s="376">
        <f t="shared" si="23"/>
        <v>364649.75953325676</v>
      </c>
      <c r="S31" s="377">
        <f t="shared" si="24"/>
        <v>0.10381301057717218</v>
      </c>
    </row>
    <row r="32" spans="1:19" ht="19.149999999999999" customHeight="1">
      <c r="A32" s="371" t="s">
        <v>119</v>
      </c>
      <c r="B32" s="372">
        <v>335954.06569270889</v>
      </c>
      <c r="C32" s="373">
        <v>348163.59501713666</v>
      </c>
      <c r="D32" s="373">
        <v>359911.62015960022</v>
      </c>
      <c r="E32" s="374">
        <v>414865.01274167624</v>
      </c>
      <c r="F32" s="374">
        <v>440506.88464956387</v>
      </c>
      <c r="G32" s="374">
        <v>454189.89924022602</v>
      </c>
      <c r="H32" s="374">
        <f t="shared" si="18"/>
        <v>418976.72815749212</v>
      </c>
      <c r="I32" s="374">
        <f t="shared" si="18"/>
        <v>432992.12302002276</v>
      </c>
      <c r="J32" s="374">
        <f t="shared" si="18"/>
        <v>415480.20138658409</v>
      </c>
      <c r="K32" s="374">
        <f t="shared" si="18"/>
        <v>407376.3707521144</v>
      </c>
      <c r="L32" s="374">
        <v>430685.1489629281</v>
      </c>
      <c r="M32" s="378">
        <v>494282.30677815003</v>
      </c>
      <c r="N32" s="376">
        <f>M32-L32</f>
        <v>63597.15781522193</v>
      </c>
      <c r="O32" s="377">
        <f t="shared" si="20"/>
        <v>0.14766508194759265</v>
      </c>
      <c r="P32" s="376">
        <f t="shared" si="21"/>
        <v>75305.578620657907</v>
      </c>
      <c r="Q32" s="377">
        <f t="shared" si="22"/>
        <v>0.17973690078641025</v>
      </c>
      <c r="R32" s="376">
        <f>M32-C32</f>
        <v>146118.71176101337</v>
      </c>
      <c r="S32" s="377">
        <f t="shared" si="24"/>
        <v>0.41968406189573426</v>
      </c>
    </row>
    <row r="33" spans="1:19" ht="19.149999999999999" customHeight="1">
      <c r="A33" s="379" t="s">
        <v>120</v>
      </c>
      <c r="B33" s="380">
        <v>663962.62049207836</v>
      </c>
      <c r="C33" s="381">
        <v>690892.10364479991</v>
      </c>
      <c r="D33" s="381">
        <v>680470.23851990234</v>
      </c>
      <c r="E33" s="382">
        <v>662901.30886302609</v>
      </c>
      <c r="F33" s="382">
        <v>667108.35207857378</v>
      </c>
      <c r="G33" s="382">
        <v>687772.61303760996</v>
      </c>
      <c r="H33" s="382">
        <f t="shared" si="18"/>
        <v>707503.3741133525</v>
      </c>
      <c r="I33" s="382">
        <f t="shared" si="18"/>
        <v>686286.54224025481</v>
      </c>
      <c r="J33" s="382">
        <f t="shared" si="18"/>
        <v>751396.64168959309</v>
      </c>
      <c r="K33" s="382">
        <f t="shared" si="18"/>
        <v>755481.46515068226</v>
      </c>
      <c r="L33" s="382">
        <v>743434.52289318189</v>
      </c>
      <c r="M33" s="382">
        <v>775143.65179541986</v>
      </c>
      <c r="N33" s="383">
        <f t="shared" si="19"/>
        <v>31709.128902237979</v>
      </c>
      <c r="O33" s="384">
        <f t="shared" si="20"/>
        <v>4.2652214722067816E-2</v>
      </c>
      <c r="P33" s="383">
        <f t="shared" si="21"/>
        <v>67640.277682067361</v>
      </c>
      <c r="Q33" s="384">
        <f t="shared" si="22"/>
        <v>9.5604176823657738E-2</v>
      </c>
      <c r="R33" s="383">
        <f t="shared" si="23"/>
        <v>84251.548150619958</v>
      </c>
      <c r="S33" s="384">
        <f t="shared" si="24"/>
        <v>0.12194602848426128</v>
      </c>
    </row>
    <row r="34" spans="1:19">
      <c r="A34" s="125" t="s">
        <v>121</v>
      </c>
    </row>
    <row r="35" spans="1:19">
      <c r="A35" s="102"/>
      <c r="K35" s="458"/>
      <c r="L35" s="458"/>
    </row>
    <row r="36" spans="1:19">
      <c r="M36" s="459"/>
    </row>
    <row r="37" spans="1:19">
      <c r="M37" s="458"/>
    </row>
  </sheetData>
  <mergeCells count="65">
    <mergeCell ref="R3:S3"/>
    <mergeCell ref="R11:S11"/>
    <mergeCell ref="R19:S19"/>
    <mergeCell ref="R27:S27"/>
    <mergeCell ref="L3:L4"/>
    <mergeCell ref="M3:M4"/>
    <mergeCell ref="L11:L12"/>
    <mergeCell ref="M11:M12"/>
    <mergeCell ref="L19:L20"/>
    <mergeCell ref="M19:M20"/>
    <mergeCell ref="N3:O3"/>
    <mergeCell ref="P3:Q3"/>
    <mergeCell ref="N19:O19"/>
    <mergeCell ref="P19:Q19"/>
    <mergeCell ref="N11:O11"/>
    <mergeCell ref="P11:Q11"/>
    <mergeCell ref="H19:H20"/>
    <mergeCell ref="F19:F20"/>
    <mergeCell ref="G19:G20"/>
    <mergeCell ref="I19:I20"/>
    <mergeCell ref="J19:J20"/>
    <mergeCell ref="A1:J1"/>
    <mergeCell ref="A3:A4"/>
    <mergeCell ref="B3:B4"/>
    <mergeCell ref="C3:C4"/>
    <mergeCell ref="D3:D4"/>
    <mergeCell ref="E3:E4"/>
    <mergeCell ref="F3:F4"/>
    <mergeCell ref="G3:G4"/>
    <mergeCell ref="H3:H4"/>
    <mergeCell ref="I3:I4"/>
    <mergeCell ref="J3:J4"/>
    <mergeCell ref="K3:K4"/>
    <mergeCell ref="K11:K12"/>
    <mergeCell ref="A11:A12"/>
    <mergeCell ref="B11:B12"/>
    <mergeCell ref="C11:C12"/>
    <mergeCell ref="D11:D12"/>
    <mergeCell ref="E11:E12"/>
    <mergeCell ref="F11:F12"/>
    <mergeCell ref="J11:J12"/>
    <mergeCell ref="K19:K20"/>
    <mergeCell ref="A27:A28"/>
    <mergeCell ref="B27:B28"/>
    <mergeCell ref="C27:C28"/>
    <mergeCell ref="D27:D28"/>
    <mergeCell ref="E27:E28"/>
    <mergeCell ref="G11:G12"/>
    <mergeCell ref="H11:H12"/>
    <mergeCell ref="I11:I12"/>
    <mergeCell ref="A19:A20"/>
    <mergeCell ref="B19:B20"/>
    <mergeCell ref="C19:C20"/>
    <mergeCell ref="D19:D20"/>
    <mergeCell ref="E19:E20"/>
    <mergeCell ref="N27:O27"/>
    <mergeCell ref="P27:Q27"/>
    <mergeCell ref="F27:F28"/>
    <mergeCell ref="G27:G28"/>
    <mergeCell ref="H27:H28"/>
    <mergeCell ref="I27:I28"/>
    <mergeCell ref="J27:J28"/>
    <mergeCell ref="K27:K28"/>
    <mergeCell ref="L27:L28"/>
    <mergeCell ref="M27:M28"/>
  </mergeCells>
  <pageMargins left="0.70866141732283472" right="0.70866141732283472" top="0.74803149606299213" bottom="0.74803149606299213" header="0.31496062992125984" footer="0.31496062992125984"/>
  <pageSetup paperSize="9" scale="53" orientation="landscape" r:id="rId1"/>
  <headerFooter>
    <oddFooter>&amp;Lview.brussels&amp;R&amp;P/&amp;N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4181-DCDD-4435-9746-E52366396FB8}">
  <sheetPr>
    <pageSetUpPr fitToPage="1"/>
  </sheetPr>
  <dimension ref="A1:Q49"/>
  <sheetViews>
    <sheetView showGridLines="0" zoomScale="80" zoomScaleNormal="80" workbookViewId="0"/>
  </sheetViews>
  <sheetFormatPr baseColWidth="10" defaultColWidth="8.875" defaultRowHeight="14.25"/>
  <cols>
    <col min="1" max="1" width="17.25" customWidth="1"/>
    <col min="2" max="2" width="7.25" customWidth="1"/>
    <col min="3" max="3" width="11.75" hidden="1" customWidth="1"/>
    <col min="4" max="11" width="11.75" customWidth="1"/>
    <col min="12" max="14" width="11.25" customWidth="1"/>
    <col min="15" max="17" width="9.875" customWidth="1"/>
  </cols>
  <sheetData>
    <row r="1" spans="1:17" ht="15.75">
      <c r="A1" s="231" t="s">
        <v>126</v>
      </c>
    </row>
    <row r="2" spans="1:17" ht="15.75">
      <c r="A2" s="231"/>
    </row>
    <row r="3" spans="1:17" s="232" customFormat="1">
      <c r="A3" s="232" t="s">
        <v>173</v>
      </c>
      <c r="C3" s="281"/>
      <c r="D3" s="281"/>
      <c r="E3" s="281"/>
      <c r="F3" s="281"/>
      <c r="G3" s="281"/>
      <c r="H3" s="281"/>
      <c r="I3" s="281"/>
      <c r="J3" s="281"/>
      <c r="K3" s="281"/>
      <c r="L3" s="281"/>
      <c r="M3" s="281"/>
      <c r="N3" s="281"/>
      <c r="O3" s="281"/>
      <c r="P3" s="281"/>
      <c r="Q3" s="281"/>
    </row>
    <row r="4" spans="1:17" ht="25.5">
      <c r="A4" s="550"/>
      <c r="B4" s="551"/>
      <c r="C4" s="271">
        <v>2014</v>
      </c>
      <c r="D4" s="272">
        <v>2015</v>
      </c>
      <c r="E4" s="272">
        <v>2016</v>
      </c>
      <c r="F4" s="272">
        <v>2017</v>
      </c>
      <c r="G4" s="272">
        <v>2018</v>
      </c>
      <c r="H4" s="272">
        <v>2019</v>
      </c>
      <c r="I4" s="272">
        <v>2020</v>
      </c>
      <c r="J4" s="272">
        <v>2021</v>
      </c>
      <c r="K4" s="272">
        <v>2022</v>
      </c>
      <c r="L4" s="272">
        <v>2023</v>
      </c>
      <c r="M4" s="272">
        <v>2024</v>
      </c>
      <c r="N4" s="272">
        <v>2025</v>
      </c>
      <c r="O4" s="272" t="s">
        <v>155</v>
      </c>
      <c r="P4" s="272" t="s">
        <v>156</v>
      </c>
      <c r="Q4" s="272" t="s">
        <v>157</v>
      </c>
    </row>
    <row r="5" spans="1:17" ht="19.149999999999999" customHeight="1">
      <c r="A5" s="555" t="s">
        <v>52</v>
      </c>
      <c r="B5" s="235" t="s">
        <v>56</v>
      </c>
      <c r="C5" s="420">
        <v>389873.74999999499</v>
      </c>
      <c r="D5" s="249">
        <v>394566.25</v>
      </c>
      <c r="E5" s="249">
        <v>396357.49999999459</v>
      </c>
      <c r="F5" s="249">
        <v>396496</v>
      </c>
      <c r="G5" s="249">
        <v>401367.75000000099</v>
      </c>
      <c r="H5" s="249">
        <v>405570.75000000041</v>
      </c>
      <c r="I5" s="249">
        <v>409834</v>
      </c>
      <c r="J5" s="249">
        <v>412230.74999999802</v>
      </c>
      <c r="K5" s="249">
        <v>417588</v>
      </c>
      <c r="L5" s="249">
        <v>423822</v>
      </c>
      <c r="M5" s="463">
        <v>427164.50000000128</v>
      </c>
      <c r="N5" s="464">
        <v>428866.24999999802</v>
      </c>
      <c r="O5" s="238">
        <f>((N5/M5)-1)</f>
        <v>3.9838282441464479E-3</v>
      </c>
      <c r="P5" s="238">
        <f>((N5/I5)-1)</f>
        <v>4.6438924052172315E-2</v>
      </c>
      <c r="Q5" s="238">
        <f>((N5/D5)-1)</f>
        <v>8.6930901971463692E-2</v>
      </c>
    </row>
    <row r="6" spans="1:17" ht="19.149999999999999" customHeight="1">
      <c r="A6" s="556"/>
      <c r="B6" s="236" t="s">
        <v>57</v>
      </c>
      <c r="C6" s="420">
        <v>393756.99999999895</v>
      </c>
      <c r="D6" s="249">
        <v>397196.24999999732</v>
      </c>
      <c r="E6" s="249">
        <v>399186.25000000262</v>
      </c>
      <c r="F6" s="249">
        <v>399344</v>
      </c>
      <c r="G6" s="249">
        <v>402393.99999999901</v>
      </c>
      <c r="H6" s="249">
        <v>405916.49999999907</v>
      </c>
      <c r="I6" s="249">
        <v>409817</v>
      </c>
      <c r="J6" s="249">
        <v>411899.24999999901</v>
      </c>
      <c r="K6" s="249">
        <v>419226</v>
      </c>
      <c r="L6" s="249">
        <v>426827</v>
      </c>
      <c r="M6" s="249">
        <v>430943.25000000006</v>
      </c>
      <c r="N6" s="465">
        <v>433857.24999999901</v>
      </c>
      <c r="O6" s="238">
        <f t="shared" ref="O6:O15" si="0">((N6/M6)-1)</f>
        <v>6.7619112261276815E-3</v>
      </c>
      <c r="P6" s="238">
        <f t="shared" ref="P6:P16" si="1">((N6/I6)-1)</f>
        <v>5.8660938906875515E-2</v>
      </c>
      <c r="Q6" s="238">
        <f t="shared" ref="Q6:Q16" si="2">((N6/D6)-1)</f>
        <v>9.2299461538224437E-2</v>
      </c>
    </row>
    <row r="7" spans="1:17" ht="19.149999999999999" customHeight="1">
      <c r="A7" s="557"/>
      <c r="B7" s="242" t="s">
        <v>0</v>
      </c>
      <c r="C7" s="422">
        <v>783630.74999999395</v>
      </c>
      <c r="D7" s="253">
        <v>791762.49999999732</v>
      </c>
      <c r="E7" s="253">
        <v>795543.74999999721</v>
      </c>
      <c r="F7" s="253">
        <v>795840</v>
      </c>
      <c r="G7" s="253">
        <v>803761.75</v>
      </c>
      <c r="H7" s="253">
        <v>811487.2499999986</v>
      </c>
      <c r="I7" s="253">
        <v>819653</v>
      </c>
      <c r="J7" s="253">
        <v>824130.00000000396</v>
      </c>
      <c r="K7" s="253">
        <v>836814</v>
      </c>
      <c r="L7" s="253">
        <v>850651</v>
      </c>
      <c r="M7" s="253">
        <v>858107.7500000014</v>
      </c>
      <c r="N7" s="466">
        <v>862723.49999999697</v>
      </c>
      <c r="O7" s="244">
        <f t="shared" si="0"/>
        <v>5.3789864967372925E-3</v>
      </c>
      <c r="P7" s="244">
        <f t="shared" si="1"/>
        <v>5.2547236452495039E-2</v>
      </c>
      <c r="Q7" s="244">
        <f t="shared" si="2"/>
        <v>8.9624098135488772E-2</v>
      </c>
    </row>
    <row r="8" spans="1:17" ht="19.149999999999999" customHeight="1">
      <c r="A8" s="552" t="s">
        <v>53</v>
      </c>
      <c r="B8" s="13" t="s">
        <v>56</v>
      </c>
      <c r="C8" s="165">
        <v>2095618.250000065</v>
      </c>
      <c r="D8" s="24">
        <v>2097535.2499999758</v>
      </c>
      <c r="E8" s="24">
        <v>2099115.4999999595</v>
      </c>
      <c r="F8" s="24">
        <v>2088534</v>
      </c>
      <c r="G8" s="24">
        <v>2096774.6633848799</v>
      </c>
      <c r="H8" s="24">
        <v>2101612.2499999963</v>
      </c>
      <c r="I8" s="24">
        <v>2106690</v>
      </c>
      <c r="J8" s="24">
        <v>2113143.2499999902</v>
      </c>
      <c r="K8" s="24">
        <v>2125621</v>
      </c>
      <c r="L8" s="24">
        <v>2138973</v>
      </c>
      <c r="M8" s="24">
        <v>2145754.4999999981</v>
      </c>
      <c r="N8" s="460">
        <v>2149541.25</v>
      </c>
      <c r="O8" s="11">
        <f t="shared" si="0"/>
        <v>1.764763862782015E-3</v>
      </c>
      <c r="P8" s="11">
        <f t="shared" si="1"/>
        <v>2.0340557936858294E-2</v>
      </c>
      <c r="Q8" s="11">
        <f t="shared" si="2"/>
        <v>2.4793862224734786E-2</v>
      </c>
    </row>
    <row r="9" spans="1:17" ht="19.149999999999999" customHeight="1">
      <c r="A9" s="553"/>
      <c r="B9" s="13" t="s">
        <v>57</v>
      </c>
      <c r="C9" s="165">
        <v>2056131.9999999721</v>
      </c>
      <c r="D9" s="24">
        <v>2059132.7499999614</v>
      </c>
      <c r="E9" s="24">
        <v>2061724.4999999797</v>
      </c>
      <c r="F9" s="24">
        <v>2059037</v>
      </c>
      <c r="G9" s="24">
        <v>2064385</v>
      </c>
      <c r="H9" s="24">
        <v>2069420.4999999921</v>
      </c>
      <c r="I9" s="24">
        <v>2073969</v>
      </c>
      <c r="J9" s="24">
        <v>2079479.24999999</v>
      </c>
      <c r="K9" s="24">
        <v>2097845</v>
      </c>
      <c r="L9" s="24">
        <v>2112994</v>
      </c>
      <c r="M9" s="24">
        <v>2120199.9999999981</v>
      </c>
      <c r="N9" s="460">
        <v>2126390</v>
      </c>
      <c r="O9" s="15">
        <f t="shared" si="0"/>
        <v>2.9195358928411075E-3</v>
      </c>
      <c r="P9" s="15">
        <f t="shared" si="1"/>
        <v>2.5275691198855865E-2</v>
      </c>
      <c r="Q9" s="15">
        <f t="shared" si="2"/>
        <v>3.2662901408391454E-2</v>
      </c>
    </row>
    <row r="10" spans="1:17" ht="19.149999999999999" customHeight="1">
      <c r="A10" s="554"/>
      <c r="B10" s="13" t="s">
        <v>0</v>
      </c>
      <c r="C10" s="165">
        <v>4151750.2500000373</v>
      </c>
      <c r="D10" s="24">
        <v>4156667.9999999371</v>
      </c>
      <c r="E10" s="24">
        <v>4160839.9999999395</v>
      </c>
      <c r="F10" s="24">
        <v>4147571</v>
      </c>
      <c r="G10" s="24">
        <v>4161159.6633848301</v>
      </c>
      <c r="H10" s="24">
        <v>4171032.749999993</v>
      </c>
      <c r="I10" s="24">
        <v>4180659</v>
      </c>
      <c r="J10" s="24">
        <v>4192622.4999999902</v>
      </c>
      <c r="K10" s="24">
        <v>4223467</v>
      </c>
      <c r="L10" s="24">
        <v>4251969</v>
      </c>
      <c r="M10" s="24">
        <v>4265954.4999999963</v>
      </c>
      <c r="N10" s="460">
        <v>4275931.25</v>
      </c>
      <c r="O10" s="19">
        <f t="shared" si="0"/>
        <v>2.3386911416902745E-3</v>
      </c>
      <c r="P10" s="19">
        <f t="shared" si="1"/>
        <v>2.2788811524690145E-2</v>
      </c>
      <c r="Q10" s="19">
        <f t="shared" si="2"/>
        <v>2.8692031694632414E-2</v>
      </c>
    </row>
    <row r="11" spans="1:17" ht="19.149999999999999" customHeight="1">
      <c r="A11" s="552" t="s">
        <v>54</v>
      </c>
      <c r="B11" s="9" t="s">
        <v>56</v>
      </c>
      <c r="C11" s="163">
        <v>1163943.74999999</v>
      </c>
      <c r="D11" s="22">
        <v>1165755.7499999958</v>
      </c>
      <c r="E11" s="22">
        <v>1165761.4999999991</v>
      </c>
      <c r="F11" s="22">
        <v>1158980</v>
      </c>
      <c r="G11" s="22">
        <v>1160447</v>
      </c>
      <c r="H11" s="22">
        <v>1161165.4999999939</v>
      </c>
      <c r="I11" s="22">
        <v>1162231</v>
      </c>
      <c r="J11" s="22">
        <v>1164059.59991292</v>
      </c>
      <c r="K11" s="22">
        <v>1166895</v>
      </c>
      <c r="L11" s="22">
        <v>1168865</v>
      </c>
      <c r="M11" s="22">
        <v>1170275.4999999981</v>
      </c>
      <c r="N11" s="461">
        <v>1171898</v>
      </c>
      <c r="O11" s="11">
        <f t="shared" si="0"/>
        <v>1.3864256749815951E-3</v>
      </c>
      <c r="P11" s="11">
        <f t="shared" si="1"/>
        <v>8.3176236049460339E-3</v>
      </c>
      <c r="Q11" s="11">
        <f t="shared" si="2"/>
        <v>5.2688995958236617E-3</v>
      </c>
    </row>
    <row r="12" spans="1:17" ht="19.149999999999999" customHeight="1">
      <c r="A12" s="553"/>
      <c r="B12" s="13" t="s">
        <v>57</v>
      </c>
      <c r="C12" s="165">
        <v>1166223.24999998</v>
      </c>
      <c r="D12" s="24">
        <v>1166591.7500000028</v>
      </c>
      <c r="E12" s="24">
        <v>1167330.4999999935</v>
      </c>
      <c r="F12" s="24">
        <v>1163390</v>
      </c>
      <c r="G12" s="24">
        <v>1163309.48225332</v>
      </c>
      <c r="H12" s="24">
        <v>1163254.987612064</v>
      </c>
      <c r="I12" s="24">
        <v>1163107</v>
      </c>
      <c r="J12" s="24">
        <v>1164275.6500870599</v>
      </c>
      <c r="K12" s="24">
        <v>1168632</v>
      </c>
      <c r="L12" s="24">
        <v>1169770</v>
      </c>
      <c r="M12" s="24">
        <v>1169386.2499999981</v>
      </c>
      <c r="N12" s="460">
        <v>1169888.5</v>
      </c>
      <c r="O12" s="15">
        <f t="shared" si="0"/>
        <v>4.2949880760256853E-4</v>
      </c>
      <c r="P12" s="15">
        <f t="shared" si="1"/>
        <v>5.8305039863055796E-3</v>
      </c>
      <c r="Q12" s="15">
        <f t="shared" si="2"/>
        <v>2.8259671817474352E-3</v>
      </c>
    </row>
    <row r="13" spans="1:17" ht="19.149999999999999" customHeight="1">
      <c r="A13" s="554"/>
      <c r="B13" s="17" t="s">
        <v>0</v>
      </c>
      <c r="C13" s="167">
        <v>2330166.9999999702</v>
      </c>
      <c r="D13" s="26">
        <v>2332347.4999999986</v>
      </c>
      <c r="E13" s="26">
        <v>2333091.9999999925</v>
      </c>
      <c r="F13" s="26">
        <v>2322370</v>
      </c>
      <c r="G13" s="26">
        <v>2323756.4822533098</v>
      </c>
      <c r="H13" s="26">
        <v>2324420.4876120631</v>
      </c>
      <c r="I13" s="26">
        <v>2325338</v>
      </c>
      <c r="J13" s="26">
        <v>2328335.24999998</v>
      </c>
      <c r="K13" s="26">
        <v>2335527</v>
      </c>
      <c r="L13" s="26">
        <v>2338633</v>
      </c>
      <c r="M13" s="26">
        <v>2339661.7499999963</v>
      </c>
      <c r="N13" s="462">
        <v>2341786.5</v>
      </c>
      <c r="O13" s="19">
        <f t="shared" si="0"/>
        <v>9.0814409390738149E-4</v>
      </c>
      <c r="P13" s="19">
        <f t="shared" si="1"/>
        <v>7.0735953224865256E-3</v>
      </c>
      <c r="Q13" s="19">
        <f t="shared" si="2"/>
        <v>4.0469955699145022E-3</v>
      </c>
    </row>
    <row r="14" spans="1:17" ht="19.149999999999999" customHeight="1">
      <c r="A14" s="552" t="s">
        <v>55</v>
      </c>
      <c r="B14" s="13" t="s">
        <v>56</v>
      </c>
      <c r="C14" s="163">
        <v>3649435.7499998002</v>
      </c>
      <c r="D14" s="22">
        <v>3657857.2499998598</v>
      </c>
      <c r="E14" s="22">
        <v>3661234.4999999101</v>
      </c>
      <c r="F14" s="22">
        <v>3644009</v>
      </c>
      <c r="G14" s="22">
        <v>3658589.4133848199</v>
      </c>
      <c r="H14" s="22">
        <v>3668348.4999999935</v>
      </c>
      <c r="I14" s="22">
        <v>3678755</v>
      </c>
      <c r="J14" s="22">
        <v>3689433.59991292</v>
      </c>
      <c r="K14" s="22">
        <v>3710104</v>
      </c>
      <c r="L14" s="22">
        <v>3731662</v>
      </c>
      <c r="M14" s="22">
        <v>3743194.4999999958</v>
      </c>
      <c r="N14" s="460">
        <v>3750305.4999999981</v>
      </c>
      <c r="O14" s="15">
        <f t="shared" si="0"/>
        <v>1.8997142681209667E-3</v>
      </c>
      <c r="P14" s="15">
        <f t="shared" si="1"/>
        <v>1.9449650765000159E-2</v>
      </c>
      <c r="Q14" s="15">
        <f t="shared" si="2"/>
        <v>2.5273881314023861E-2</v>
      </c>
    </row>
    <row r="15" spans="1:17" ht="19.149999999999999" customHeight="1">
      <c r="A15" s="553"/>
      <c r="B15" s="13" t="s">
        <v>57</v>
      </c>
      <c r="C15" s="165">
        <v>3616112.2499998002</v>
      </c>
      <c r="D15" s="24">
        <v>3622920.7500001602</v>
      </c>
      <c r="E15" s="24">
        <v>3628241.25000004</v>
      </c>
      <c r="F15" s="24">
        <v>3621769</v>
      </c>
      <c r="G15" s="24">
        <v>3630088.4822533</v>
      </c>
      <c r="H15" s="24">
        <v>3638591.9876120565</v>
      </c>
      <c r="I15" s="24">
        <v>3646893</v>
      </c>
      <c r="J15" s="24">
        <v>3655654.1500870599</v>
      </c>
      <c r="K15" s="24">
        <v>3685703</v>
      </c>
      <c r="L15" s="24">
        <v>3709592</v>
      </c>
      <c r="M15" s="24">
        <v>3720529.4999999953</v>
      </c>
      <c r="N15" s="460">
        <v>3730135.7499999991</v>
      </c>
      <c r="O15" s="15">
        <f t="shared" si="0"/>
        <v>2.5819577562826712E-3</v>
      </c>
      <c r="P15" s="15">
        <f t="shared" si="1"/>
        <v>2.2825662831346794E-2</v>
      </c>
      <c r="Q15" s="15">
        <f t="shared" si="2"/>
        <v>2.9593526162512429E-2</v>
      </c>
    </row>
    <row r="16" spans="1:17" ht="19.149999999999999" customHeight="1">
      <c r="A16" s="554"/>
      <c r="B16" s="17" t="s">
        <v>0</v>
      </c>
      <c r="C16" s="167">
        <v>7265548.0000003995</v>
      </c>
      <c r="D16" s="26">
        <v>7280778.0000003297</v>
      </c>
      <c r="E16" s="26">
        <v>7289475.75000099</v>
      </c>
      <c r="F16" s="26">
        <v>7265778</v>
      </c>
      <c r="G16" s="26">
        <v>7288677.8956381399</v>
      </c>
      <c r="H16" s="26">
        <v>7306940.4876120482</v>
      </c>
      <c r="I16" s="26">
        <v>7325650</v>
      </c>
      <c r="J16" s="26">
        <v>7345087.75</v>
      </c>
      <c r="K16" s="26">
        <v>7395808</v>
      </c>
      <c r="L16" s="26">
        <v>7441253</v>
      </c>
      <c r="M16" s="26">
        <v>7463723.9999999907</v>
      </c>
      <c r="N16" s="462">
        <v>7480441.2499999972</v>
      </c>
      <c r="O16" s="19">
        <f>((N16/M16)-1)</f>
        <v>2.2398001319456906E-3</v>
      </c>
      <c r="P16" s="19">
        <f t="shared" si="1"/>
        <v>2.1130036242517303E-2</v>
      </c>
      <c r="Q16" s="19">
        <f t="shared" si="2"/>
        <v>2.742333992324153E-2</v>
      </c>
    </row>
    <row r="17" spans="1:17">
      <c r="A17" s="529" t="s">
        <v>58</v>
      </c>
      <c r="B17" s="27"/>
      <c r="C17" s="28"/>
      <c r="D17" s="29"/>
      <c r="E17" s="29"/>
      <c r="F17" s="30"/>
      <c r="G17" s="30"/>
      <c r="H17" s="30"/>
      <c r="I17" s="30"/>
      <c r="J17" s="30"/>
      <c r="K17" s="30"/>
      <c r="L17" s="30"/>
      <c r="M17" s="30"/>
      <c r="N17" s="30"/>
      <c r="O17" s="31"/>
      <c r="P17" s="31"/>
      <c r="Q17" s="31"/>
    </row>
    <row r="18" spans="1:17" ht="7.5" customHeight="1"/>
    <row r="19" spans="1:17" s="232" customFormat="1">
      <c r="A19" s="232" t="s">
        <v>174</v>
      </c>
    </row>
    <row r="20" spans="1:17" ht="25.5">
      <c r="A20" s="550"/>
      <c r="B20" s="551"/>
      <c r="C20" s="271">
        <v>2014</v>
      </c>
      <c r="D20" s="272">
        <v>2015</v>
      </c>
      <c r="E20" s="272">
        <v>2016</v>
      </c>
      <c r="F20" s="272">
        <v>2017</v>
      </c>
      <c r="G20" s="272">
        <v>2018</v>
      </c>
      <c r="H20" s="272">
        <v>2019</v>
      </c>
      <c r="I20" s="272">
        <v>2020</v>
      </c>
      <c r="J20" s="272">
        <v>2021</v>
      </c>
      <c r="K20" s="272">
        <v>2022</v>
      </c>
      <c r="L20" s="272">
        <v>2023</v>
      </c>
      <c r="M20" s="272">
        <v>2024</v>
      </c>
      <c r="N20" s="272">
        <v>2025</v>
      </c>
      <c r="O20" s="272" t="s">
        <v>155</v>
      </c>
      <c r="P20" s="272" t="s">
        <v>156</v>
      </c>
      <c r="Q20" s="272" t="s">
        <v>157</v>
      </c>
    </row>
    <row r="21" spans="1:17" ht="19.149999999999999" customHeight="1">
      <c r="A21" s="555" t="s">
        <v>52</v>
      </c>
      <c r="B21" s="235" t="s">
        <v>56</v>
      </c>
      <c r="C21" s="420">
        <v>101988.46718941</v>
      </c>
      <c r="D21" s="249">
        <v>107045.26160403099</v>
      </c>
      <c r="E21" s="249">
        <v>106531.573928788</v>
      </c>
      <c r="F21" s="249">
        <v>107269</v>
      </c>
      <c r="G21" s="249">
        <v>114062.725923548</v>
      </c>
      <c r="H21" s="249">
        <v>117150.78635260405</v>
      </c>
      <c r="I21" s="249">
        <v>120772</v>
      </c>
      <c r="J21" s="249">
        <v>116224.816705641</v>
      </c>
      <c r="K21" s="249">
        <v>112257</v>
      </c>
      <c r="L21" s="249">
        <v>106192</v>
      </c>
      <c r="M21" s="463">
        <v>111586.18229312731</v>
      </c>
      <c r="N21" s="467">
        <v>115994</v>
      </c>
      <c r="O21" s="238">
        <f>((N21/M21)-1)</f>
        <v>3.9501465291587268E-2</v>
      </c>
      <c r="P21" s="238">
        <f>((N21/I21)-1)</f>
        <v>-3.9562150167257282E-2</v>
      </c>
      <c r="Q21" s="238">
        <f>((N21/D21)-1)</f>
        <v>8.3597706819299455E-2</v>
      </c>
    </row>
    <row r="22" spans="1:17" ht="19.149999999999999" customHeight="1">
      <c r="A22" s="556"/>
      <c r="B22" s="236" t="s">
        <v>57</v>
      </c>
      <c r="C22" s="420">
        <v>159801.98697102</v>
      </c>
      <c r="D22" s="249">
        <v>164521.97414577901</v>
      </c>
      <c r="E22" s="249">
        <v>159931.72272803701</v>
      </c>
      <c r="F22" s="249">
        <v>162546</v>
      </c>
      <c r="G22" s="249">
        <v>162861.13038151801</v>
      </c>
      <c r="H22" s="249">
        <v>165178.666959013</v>
      </c>
      <c r="I22" s="249">
        <v>169596</v>
      </c>
      <c r="J22" s="249">
        <v>168042.32344722201</v>
      </c>
      <c r="K22" s="249">
        <v>157934</v>
      </c>
      <c r="L22" s="249">
        <v>163231</v>
      </c>
      <c r="M22" s="249">
        <v>172918.83684174152</v>
      </c>
      <c r="N22" s="421">
        <v>167797</v>
      </c>
      <c r="O22" s="238">
        <f t="shared" ref="O22:O31" si="3">((N22/M22)-1)</f>
        <v>-2.961988951168526E-2</v>
      </c>
      <c r="P22" s="238">
        <f t="shared" ref="P22:P32" si="4">((N22/I22)-1)</f>
        <v>-1.0607561499091922E-2</v>
      </c>
      <c r="Q22" s="238">
        <f t="shared" ref="Q22:Q32" si="5">((N22/D22)-1)</f>
        <v>1.9906312644407453E-2</v>
      </c>
    </row>
    <row r="23" spans="1:17" ht="19.149999999999999" customHeight="1">
      <c r="A23" s="557"/>
      <c r="B23" s="242" t="s">
        <v>0</v>
      </c>
      <c r="C23" s="422">
        <v>261790.45416043</v>
      </c>
      <c r="D23" s="253">
        <v>271567.23574981198</v>
      </c>
      <c r="E23" s="253">
        <v>266463.296656819</v>
      </c>
      <c r="F23" s="253">
        <v>269815</v>
      </c>
      <c r="G23" s="253">
        <v>276923.85630506498</v>
      </c>
      <c r="H23" s="253">
        <v>282329.45331161754</v>
      </c>
      <c r="I23" s="253">
        <v>290369</v>
      </c>
      <c r="J23" s="253">
        <v>284267.14015286299</v>
      </c>
      <c r="K23" s="253">
        <v>270191</v>
      </c>
      <c r="L23" s="253">
        <v>269424</v>
      </c>
      <c r="M23" s="253">
        <v>284505.01913486881</v>
      </c>
      <c r="N23" s="423">
        <v>283791</v>
      </c>
      <c r="O23" s="244">
        <f t="shared" si="3"/>
        <v>-2.5096890629205948E-3</v>
      </c>
      <c r="P23" s="244">
        <f t="shared" si="4"/>
        <v>-2.2653933443308349E-2</v>
      </c>
      <c r="Q23" s="244">
        <f t="shared" si="5"/>
        <v>4.5011925744420367E-2</v>
      </c>
    </row>
    <row r="24" spans="1:17" ht="19.149999999999999" customHeight="1">
      <c r="A24" s="552" t="s">
        <v>53</v>
      </c>
      <c r="B24" s="13" t="s">
        <v>56</v>
      </c>
      <c r="C24" s="165">
        <v>541277.91349367006</v>
      </c>
      <c r="D24" s="24">
        <v>545358.05643605895</v>
      </c>
      <c r="E24" s="24">
        <v>541790.72533176001</v>
      </c>
      <c r="F24" s="24">
        <v>524977</v>
      </c>
      <c r="G24" s="24">
        <v>514591.35124861001</v>
      </c>
      <c r="H24" s="24">
        <v>496919.52911082545</v>
      </c>
      <c r="I24" s="24">
        <v>519542</v>
      </c>
      <c r="J24" s="24">
        <v>503521.03388908302</v>
      </c>
      <c r="K24" s="24">
        <v>489107</v>
      </c>
      <c r="L24" s="24">
        <v>486017</v>
      </c>
      <c r="M24" s="24">
        <v>483237.19636909704</v>
      </c>
      <c r="N24" s="166">
        <v>462499</v>
      </c>
      <c r="O24" s="11">
        <f t="shared" si="3"/>
        <v>-4.2915149175017486E-2</v>
      </c>
      <c r="P24" s="11">
        <f t="shared" si="4"/>
        <v>-0.10979478078769378</v>
      </c>
      <c r="Q24" s="11">
        <f t="shared" si="5"/>
        <v>-0.15193514693364363</v>
      </c>
    </row>
    <row r="25" spans="1:17" ht="19.149999999999999" customHeight="1">
      <c r="A25" s="553"/>
      <c r="B25" s="13" t="s">
        <v>57</v>
      </c>
      <c r="C25" s="165">
        <v>707251.09309322003</v>
      </c>
      <c r="D25" s="24">
        <v>700296.84440187505</v>
      </c>
      <c r="E25" s="24">
        <v>709626.71660964401</v>
      </c>
      <c r="F25" s="24">
        <v>693065</v>
      </c>
      <c r="G25" s="24">
        <v>657022.92085625802</v>
      </c>
      <c r="H25" s="24">
        <v>642609.59280786884</v>
      </c>
      <c r="I25" s="24">
        <v>654082</v>
      </c>
      <c r="J25" s="24">
        <v>635622.76082059101</v>
      </c>
      <c r="K25" s="24">
        <v>616683</v>
      </c>
      <c r="L25" s="24">
        <v>626861</v>
      </c>
      <c r="M25" s="24">
        <v>620882.05607298319</v>
      </c>
      <c r="N25" s="166">
        <v>600270</v>
      </c>
      <c r="O25" s="15">
        <f t="shared" si="3"/>
        <v>-3.3198021864816574E-2</v>
      </c>
      <c r="P25" s="15">
        <f t="shared" si="4"/>
        <v>-8.2271030237798914E-2</v>
      </c>
      <c r="Q25" s="15">
        <f t="shared" si="5"/>
        <v>-0.14283492093600414</v>
      </c>
    </row>
    <row r="26" spans="1:17" ht="19.149999999999999" customHeight="1">
      <c r="A26" s="554"/>
      <c r="B26" s="13" t="s">
        <v>0</v>
      </c>
      <c r="C26" s="165">
        <v>1248529.0065869</v>
      </c>
      <c r="D26" s="24">
        <v>1245654.9008379099</v>
      </c>
      <c r="E26" s="24">
        <v>1251417.4419414101</v>
      </c>
      <c r="F26" s="24">
        <v>1218041</v>
      </c>
      <c r="G26" s="24">
        <v>1171614.2721048601</v>
      </c>
      <c r="H26" s="24">
        <v>1139529.1219186937</v>
      </c>
      <c r="I26" s="24">
        <v>1173624</v>
      </c>
      <c r="J26" s="24">
        <v>1139143.7947096799</v>
      </c>
      <c r="K26" s="24">
        <v>1105791</v>
      </c>
      <c r="L26" s="24">
        <v>1112879</v>
      </c>
      <c r="M26" s="24">
        <v>1104119.2524420803</v>
      </c>
      <c r="N26" s="166">
        <v>1062769</v>
      </c>
      <c r="O26" s="19">
        <f t="shared" si="3"/>
        <v>-3.7450893416288378E-2</v>
      </c>
      <c r="P26" s="19">
        <f t="shared" si="4"/>
        <v>-9.4455294029433645E-2</v>
      </c>
      <c r="Q26" s="19">
        <f t="shared" si="5"/>
        <v>-0.1468190754236095</v>
      </c>
    </row>
    <row r="27" spans="1:17" ht="19.149999999999999" customHeight="1">
      <c r="A27" s="552" t="s">
        <v>54</v>
      </c>
      <c r="B27" s="9" t="s">
        <v>56</v>
      </c>
      <c r="C27" s="163">
        <v>362307.75726536999</v>
      </c>
      <c r="D27" s="22">
        <v>365565.46045408503</v>
      </c>
      <c r="E27" s="22">
        <v>364122.720811376</v>
      </c>
      <c r="F27" s="22">
        <v>360043</v>
      </c>
      <c r="G27" s="22">
        <v>365528.06172437401</v>
      </c>
      <c r="H27" s="22">
        <v>372828.95477638842</v>
      </c>
      <c r="I27" s="22">
        <v>368099</v>
      </c>
      <c r="J27" s="22">
        <v>351989.496198109</v>
      </c>
      <c r="K27" s="22">
        <v>355701</v>
      </c>
      <c r="L27" s="22">
        <v>364815</v>
      </c>
      <c r="M27" s="22">
        <v>347482.35156171559</v>
      </c>
      <c r="N27" s="164">
        <v>334313</v>
      </c>
      <c r="O27" s="11">
        <f t="shared" si="3"/>
        <v>-3.789933935501355E-2</v>
      </c>
      <c r="P27" s="11">
        <f t="shared" si="4"/>
        <v>-9.1785090424043481E-2</v>
      </c>
      <c r="Q27" s="11">
        <f t="shared" si="5"/>
        <v>-8.5490736502471965E-2</v>
      </c>
    </row>
    <row r="28" spans="1:17" ht="19.149999999999999" customHeight="1">
      <c r="A28" s="553"/>
      <c r="B28" s="13" t="s">
        <v>57</v>
      </c>
      <c r="C28" s="165">
        <v>472537.61553602002</v>
      </c>
      <c r="D28" s="24">
        <v>477307.54626300902</v>
      </c>
      <c r="E28" s="24">
        <v>478076.84256214101</v>
      </c>
      <c r="F28" s="24">
        <v>477532</v>
      </c>
      <c r="G28" s="24">
        <v>475070.075621836</v>
      </c>
      <c r="H28" s="24">
        <v>468732.03460972529</v>
      </c>
      <c r="I28" s="24">
        <v>471258</v>
      </c>
      <c r="J28" s="24">
        <v>452000.40866667102</v>
      </c>
      <c r="K28" s="24">
        <v>450663</v>
      </c>
      <c r="L28" s="24">
        <v>447004</v>
      </c>
      <c r="M28" s="24">
        <v>441752.01468344469</v>
      </c>
      <c r="N28" s="166">
        <v>422726</v>
      </c>
      <c r="O28" s="15">
        <f t="shared" si="3"/>
        <v>-4.3069446320643356E-2</v>
      </c>
      <c r="P28" s="15">
        <f t="shared" si="4"/>
        <v>-0.10298392812429713</v>
      </c>
      <c r="Q28" s="15">
        <f t="shared" si="5"/>
        <v>-0.11435299251047903</v>
      </c>
    </row>
    <row r="29" spans="1:17" ht="19.149999999999999" customHeight="1">
      <c r="A29" s="554"/>
      <c r="B29" s="17" t="s">
        <v>0</v>
      </c>
      <c r="C29" s="167">
        <v>834845.37280140002</v>
      </c>
      <c r="D29" s="26">
        <v>842873.00671711098</v>
      </c>
      <c r="E29" s="26">
        <v>842199.56337353005</v>
      </c>
      <c r="F29" s="26">
        <v>837574</v>
      </c>
      <c r="G29" s="26">
        <v>840598.13734620903</v>
      </c>
      <c r="H29" s="26">
        <v>841560.98938611359</v>
      </c>
      <c r="I29" s="26">
        <v>839357</v>
      </c>
      <c r="J29" s="26">
        <v>803989.90486478398</v>
      </c>
      <c r="K29" s="26">
        <v>806364</v>
      </c>
      <c r="L29" s="26">
        <v>811818</v>
      </c>
      <c r="M29" s="26">
        <v>789234.36624516034</v>
      </c>
      <c r="N29" s="168">
        <v>757039</v>
      </c>
      <c r="O29" s="19">
        <f t="shared" si="3"/>
        <v>-4.0793163123815979E-2</v>
      </c>
      <c r="P29" s="19">
        <f t="shared" si="4"/>
        <v>-9.8072691357789399E-2</v>
      </c>
      <c r="Q29" s="19">
        <f t="shared" si="5"/>
        <v>-0.10183504043085223</v>
      </c>
    </row>
    <row r="30" spans="1:17" ht="19.149999999999999" customHeight="1">
      <c r="A30" s="552" t="s">
        <v>55</v>
      </c>
      <c r="B30" s="13" t="s">
        <v>56</v>
      </c>
      <c r="C30" s="163">
        <v>1005574.1379485</v>
      </c>
      <c r="D30" s="22">
        <v>1017968.77849419</v>
      </c>
      <c r="E30" s="22">
        <v>1012445.02007192</v>
      </c>
      <c r="F30" s="22">
        <v>992288</v>
      </c>
      <c r="G30" s="22">
        <v>994182.13889653201</v>
      </c>
      <c r="H30" s="22">
        <v>986899.27023981686</v>
      </c>
      <c r="I30" s="22">
        <f>SUM(I21,I24,I27)</f>
        <v>1008413</v>
      </c>
      <c r="J30" s="22">
        <v>971735.34679283598</v>
      </c>
      <c r="K30" s="22">
        <v>957065</v>
      </c>
      <c r="L30" s="22">
        <v>957025</v>
      </c>
      <c r="M30" s="22">
        <v>942305.73022394045</v>
      </c>
      <c r="N30" s="166">
        <v>912806</v>
      </c>
      <c r="O30" s="15">
        <f t="shared" si="3"/>
        <v>-3.1305901341520892E-2</v>
      </c>
      <c r="P30" s="15">
        <f t="shared" si="4"/>
        <v>-9.4809368780450098E-2</v>
      </c>
      <c r="Q30" s="15">
        <f t="shared" si="5"/>
        <v>-0.10330648711029222</v>
      </c>
    </row>
    <row r="31" spans="1:17" ht="19.149999999999999" customHeight="1">
      <c r="A31" s="553"/>
      <c r="B31" s="13" t="s">
        <v>57</v>
      </c>
      <c r="C31" s="165">
        <v>1339590.6956002</v>
      </c>
      <c r="D31" s="24">
        <v>1342126.36481062</v>
      </c>
      <c r="E31" s="24">
        <v>1347635.28189976</v>
      </c>
      <c r="F31" s="24">
        <v>1333142</v>
      </c>
      <c r="G31" s="24">
        <v>1294954.1268595899</v>
      </c>
      <c r="H31" s="24">
        <v>1276520.2943766066</v>
      </c>
      <c r="I31" s="24">
        <f t="shared" ref="I31:I32" si="6">SUM(I22,I25,I28)</f>
        <v>1294936</v>
      </c>
      <c r="J31" s="24">
        <v>1255665.4929344901</v>
      </c>
      <c r="K31" s="24">
        <v>1225280</v>
      </c>
      <c r="L31" s="24">
        <v>1237096</v>
      </c>
      <c r="M31" s="24">
        <v>1235552.9075981698</v>
      </c>
      <c r="N31" s="166">
        <v>1190794</v>
      </c>
      <c r="O31" s="15">
        <f t="shared" si="3"/>
        <v>-3.6225812203524388E-2</v>
      </c>
      <c r="P31" s="15">
        <f t="shared" si="4"/>
        <v>-8.0422507367159501E-2</v>
      </c>
      <c r="Q31" s="15">
        <f t="shared" si="5"/>
        <v>-0.11275567545532394</v>
      </c>
    </row>
    <row r="32" spans="1:17" ht="19.149999999999999" customHeight="1">
      <c r="A32" s="554"/>
      <c r="B32" s="17" t="s">
        <v>0</v>
      </c>
      <c r="C32" s="167">
        <v>2345164.8335487</v>
      </c>
      <c r="D32" s="26">
        <v>2360095.1433047298</v>
      </c>
      <c r="E32" s="26">
        <v>2360080.3019717699</v>
      </c>
      <c r="F32" s="26">
        <v>2325430</v>
      </c>
      <c r="G32" s="26">
        <v>2289136.2657561498</v>
      </c>
      <c r="H32" s="26">
        <v>2263419.5646164319</v>
      </c>
      <c r="I32" s="26">
        <f t="shared" si="6"/>
        <v>2303350</v>
      </c>
      <c r="J32" s="26">
        <v>2227400.83972731</v>
      </c>
      <c r="K32" s="26">
        <v>2182346</v>
      </c>
      <c r="L32" s="26">
        <v>2194121</v>
      </c>
      <c r="M32" s="26">
        <v>2177858.6378221102</v>
      </c>
      <c r="N32" s="168">
        <v>2103600</v>
      </c>
      <c r="O32" s="19">
        <f>((N32/M32)-1)</f>
        <v>-3.4097088090331629E-2</v>
      </c>
      <c r="P32" s="19">
        <f t="shared" si="4"/>
        <v>-8.6721514316104753E-2</v>
      </c>
      <c r="Q32" s="19">
        <f t="shared" si="5"/>
        <v>-0.10868000132637523</v>
      </c>
    </row>
    <row r="33" spans="1:17" ht="13.5" customHeight="1">
      <c r="A33" s="529" t="s">
        <v>58</v>
      </c>
      <c r="B33" s="27"/>
      <c r="C33" s="28"/>
      <c r="D33" s="29"/>
      <c r="E33" s="29"/>
      <c r="F33" s="30"/>
      <c r="G33" s="30"/>
      <c r="H33" s="30"/>
      <c r="I33" s="30"/>
      <c r="J33" s="30"/>
      <c r="K33" s="30"/>
      <c r="L33" s="30"/>
      <c r="M33" s="30"/>
      <c r="N33" s="30"/>
      <c r="O33" s="31"/>
      <c r="P33" s="31"/>
      <c r="Q33" s="31"/>
    </row>
    <row r="35" spans="1:17" s="232" customFormat="1">
      <c r="A35" s="282" t="s">
        <v>175</v>
      </c>
      <c r="B35" s="282"/>
    </row>
    <row r="36" spans="1:17" ht="25.5">
      <c r="A36" s="577"/>
      <c r="B36" s="577"/>
      <c r="C36" s="271">
        <v>2014</v>
      </c>
      <c r="D36" s="272">
        <v>2015</v>
      </c>
      <c r="E36" s="272">
        <v>2016</v>
      </c>
      <c r="F36" s="272">
        <v>2017</v>
      </c>
      <c r="G36" s="272">
        <v>2018</v>
      </c>
      <c r="H36" s="272">
        <v>2019</v>
      </c>
      <c r="I36" s="272">
        <v>2020</v>
      </c>
      <c r="J36" s="272">
        <v>2021</v>
      </c>
      <c r="K36" s="272">
        <v>2022</v>
      </c>
      <c r="L36" s="272">
        <v>2023</v>
      </c>
      <c r="M36" s="272">
        <v>2024</v>
      </c>
      <c r="N36" s="272">
        <v>2025</v>
      </c>
      <c r="O36" s="272" t="s">
        <v>155</v>
      </c>
      <c r="P36" s="272" t="s">
        <v>156</v>
      </c>
      <c r="Q36" s="272" t="s">
        <v>157</v>
      </c>
    </row>
    <row r="37" spans="1:17" ht="19.149999999999999" customHeight="1">
      <c r="A37" s="555" t="s">
        <v>52</v>
      </c>
      <c r="B37" s="235" t="s">
        <v>56</v>
      </c>
      <c r="C37" s="420">
        <v>58551.071438635001</v>
      </c>
      <c r="D37" s="249">
        <v>53760.605515078998</v>
      </c>
      <c r="E37" s="249">
        <v>50915.400023008602</v>
      </c>
      <c r="F37" s="249">
        <v>43775</v>
      </c>
      <c r="G37" s="249">
        <v>41796.572263451497</v>
      </c>
      <c r="H37" s="249">
        <v>36942.408743779954</v>
      </c>
      <c r="I37" s="249">
        <v>34930</v>
      </c>
      <c r="J37" s="249">
        <v>37701.203790326501</v>
      </c>
      <c r="K37" s="249">
        <v>36166</v>
      </c>
      <c r="L37" s="249">
        <v>32840</v>
      </c>
      <c r="M37" s="463">
        <v>38520.493794725269</v>
      </c>
      <c r="N37" s="467">
        <v>42513</v>
      </c>
      <c r="O37" s="238">
        <f>((N37/M37)-1)</f>
        <v>0.10364628829917644</v>
      </c>
      <c r="P37" s="238">
        <f>((N37/I37)-1)</f>
        <v>0.21709132550815924</v>
      </c>
      <c r="Q37" s="238">
        <f>((N37/D37)-1)</f>
        <v>-0.20921649611859794</v>
      </c>
    </row>
    <row r="38" spans="1:17" ht="19.149999999999999" customHeight="1">
      <c r="A38" s="556"/>
      <c r="B38" s="236" t="s">
        <v>57</v>
      </c>
      <c r="C38" s="420">
        <v>37831.304547968997</v>
      </c>
      <c r="D38" s="249">
        <v>37069.375697343297</v>
      </c>
      <c r="E38" s="249">
        <v>38459.978611173603</v>
      </c>
      <c r="F38" s="249">
        <v>35199</v>
      </c>
      <c r="G38" s="249">
        <v>28550.668135657001</v>
      </c>
      <c r="H38" s="249">
        <v>30384.69207293215</v>
      </c>
      <c r="I38" s="249">
        <v>30843</v>
      </c>
      <c r="J38" s="249">
        <v>29805.102973625199</v>
      </c>
      <c r="K38" s="249">
        <v>29137</v>
      </c>
      <c r="L38" s="249">
        <v>29497</v>
      </c>
      <c r="M38" s="249">
        <v>29656.248521285819</v>
      </c>
      <c r="N38" s="421">
        <v>31059</v>
      </c>
      <c r="O38" s="238">
        <f t="shared" ref="O38:O47" si="7">((N38/M38)-1)</f>
        <v>4.7300368342521493E-2</v>
      </c>
      <c r="P38" s="238">
        <f t="shared" ref="P38:P48" si="8">((N38/I38)-1)</f>
        <v>7.0032098044936486E-3</v>
      </c>
      <c r="Q38" s="238">
        <f t="shared" ref="Q38:Q48" si="9">((N38/D38)-1)</f>
        <v>-0.16213857353346395</v>
      </c>
    </row>
    <row r="39" spans="1:17" ht="19.149999999999999" customHeight="1">
      <c r="A39" s="557"/>
      <c r="B39" s="242" t="s">
        <v>0</v>
      </c>
      <c r="C39" s="422">
        <v>96382.375986603001</v>
      </c>
      <c r="D39" s="253">
        <v>90829.981212422295</v>
      </c>
      <c r="E39" s="253">
        <v>89375.378634182503</v>
      </c>
      <c r="F39" s="253">
        <v>78974</v>
      </c>
      <c r="G39" s="253">
        <v>70347.240399108603</v>
      </c>
      <c r="H39" s="253">
        <v>67327.100816712045</v>
      </c>
      <c r="I39" s="253">
        <v>65773</v>
      </c>
      <c r="J39" s="253">
        <v>67506.306763951696</v>
      </c>
      <c r="K39" s="253">
        <v>65303</v>
      </c>
      <c r="L39" s="253">
        <v>62337</v>
      </c>
      <c r="M39" s="253">
        <v>68176.742316011092</v>
      </c>
      <c r="N39" s="423">
        <v>73572</v>
      </c>
      <c r="O39" s="244">
        <f t="shared" si="7"/>
        <v>7.9136337418132197E-2</v>
      </c>
      <c r="P39" s="244">
        <f t="shared" si="8"/>
        <v>0.11857449105255946</v>
      </c>
      <c r="Q39" s="244">
        <f t="shared" si="9"/>
        <v>-0.19000313533106861</v>
      </c>
    </row>
    <row r="40" spans="1:17" ht="19.149999999999999" customHeight="1">
      <c r="A40" s="552" t="s">
        <v>53</v>
      </c>
      <c r="B40" s="13" t="s">
        <v>56</v>
      </c>
      <c r="C40" s="165">
        <v>80582.849731295006</v>
      </c>
      <c r="D40" s="24">
        <v>89208.707159906902</v>
      </c>
      <c r="E40" s="24">
        <v>78194.136748869394</v>
      </c>
      <c r="F40" s="24">
        <v>62686</v>
      </c>
      <c r="G40" s="24">
        <v>56116.493546010301</v>
      </c>
      <c r="H40" s="24">
        <v>53656.449018021915</v>
      </c>
      <c r="I40" s="24">
        <v>55160</v>
      </c>
      <c r="J40" s="24">
        <v>68764.808001253099</v>
      </c>
      <c r="K40" s="24">
        <v>55483</v>
      </c>
      <c r="L40" s="24">
        <v>61990</v>
      </c>
      <c r="M40" s="24">
        <v>69686.272220782586</v>
      </c>
      <c r="N40" s="166">
        <v>82554</v>
      </c>
      <c r="O40" s="11">
        <f t="shared" si="7"/>
        <v>0.18465226176038541</v>
      </c>
      <c r="P40" s="11">
        <f t="shared" si="8"/>
        <v>0.49662799129804203</v>
      </c>
      <c r="Q40" s="11">
        <f t="shared" si="9"/>
        <v>-7.4597058647855041E-2</v>
      </c>
    </row>
    <row r="41" spans="1:17" ht="19.149999999999999" customHeight="1">
      <c r="A41" s="553"/>
      <c r="B41" s="13" t="s">
        <v>57</v>
      </c>
      <c r="C41" s="165">
        <v>67241.188166652006</v>
      </c>
      <c r="D41" s="24">
        <v>62766.0673459963</v>
      </c>
      <c r="E41" s="24">
        <v>63359.458530695701</v>
      </c>
      <c r="F41" s="24">
        <v>65823</v>
      </c>
      <c r="G41" s="24">
        <v>47060.452834726602</v>
      </c>
      <c r="H41" s="24">
        <v>44883.189693432287</v>
      </c>
      <c r="I41" s="24">
        <v>50750</v>
      </c>
      <c r="J41" s="24">
        <v>50955.558207002403</v>
      </c>
      <c r="K41" s="24">
        <v>43788</v>
      </c>
      <c r="L41" s="24">
        <v>42887</v>
      </c>
      <c r="M41" s="24">
        <v>50996.197645862914</v>
      </c>
      <c r="N41" s="166">
        <v>55253</v>
      </c>
      <c r="O41" s="15">
        <f t="shared" si="7"/>
        <v>8.3472936231401951E-2</v>
      </c>
      <c r="P41" s="15">
        <f t="shared" si="8"/>
        <v>8.8729064039408945E-2</v>
      </c>
      <c r="Q41" s="15">
        <f t="shared" si="9"/>
        <v>-0.11969950745170499</v>
      </c>
    </row>
    <row r="42" spans="1:17" ht="19.149999999999999" customHeight="1">
      <c r="A42" s="554"/>
      <c r="B42" s="13" t="s">
        <v>0</v>
      </c>
      <c r="C42" s="165">
        <v>147824.03789795001</v>
      </c>
      <c r="D42" s="24">
        <v>151974.77450590301</v>
      </c>
      <c r="E42" s="24">
        <v>141553.59527956499</v>
      </c>
      <c r="F42" s="24">
        <v>128509</v>
      </c>
      <c r="G42" s="24">
        <v>103176.946380737</v>
      </c>
      <c r="H42" s="24">
        <v>98539.638711453983</v>
      </c>
      <c r="I42" s="24">
        <v>105910</v>
      </c>
      <c r="J42" s="24">
        <v>119720.366208255</v>
      </c>
      <c r="K42" s="24">
        <v>99271</v>
      </c>
      <c r="L42" s="24">
        <v>104878</v>
      </c>
      <c r="M42" s="24">
        <v>120682.46986664549</v>
      </c>
      <c r="N42" s="166">
        <v>137807</v>
      </c>
      <c r="O42" s="19">
        <f t="shared" si="7"/>
        <v>0.14189741187992899</v>
      </c>
      <c r="P42" s="19">
        <f t="shared" si="8"/>
        <v>0.30117080540081198</v>
      </c>
      <c r="Q42" s="19">
        <f t="shared" si="9"/>
        <v>-9.3224514081135967E-2</v>
      </c>
    </row>
    <row r="43" spans="1:17" ht="19.149999999999999" customHeight="1">
      <c r="A43" s="552" t="s">
        <v>54</v>
      </c>
      <c r="B43" s="9" t="s">
        <v>56</v>
      </c>
      <c r="C43" s="163">
        <v>102247.98663047</v>
      </c>
      <c r="D43" s="22">
        <v>100057.81733380099</v>
      </c>
      <c r="E43" s="22">
        <v>86611.514400568194</v>
      </c>
      <c r="F43" s="22">
        <v>84132</v>
      </c>
      <c r="G43" s="22">
        <v>71252.337726798098</v>
      </c>
      <c r="H43" s="22">
        <v>64957.70503758479</v>
      </c>
      <c r="I43" s="22">
        <v>64819</v>
      </c>
      <c r="J43" s="22">
        <v>75458.9138143116</v>
      </c>
      <c r="K43" s="22">
        <v>71063</v>
      </c>
      <c r="L43" s="22">
        <v>72301</v>
      </c>
      <c r="M43" s="22">
        <v>65078.340542355763</v>
      </c>
      <c r="N43" s="164">
        <v>66581</v>
      </c>
      <c r="O43" s="11">
        <f t="shared" si="7"/>
        <v>2.3090008828148267E-2</v>
      </c>
      <c r="P43" s="11">
        <f t="shared" si="8"/>
        <v>2.7183387586972918E-2</v>
      </c>
      <c r="Q43" s="11">
        <f t="shared" si="9"/>
        <v>-0.33457473114888781</v>
      </c>
    </row>
    <row r="44" spans="1:17" ht="19.149999999999999" customHeight="1">
      <c r="A44" s="553"/>
      <c r="B44" s="13" t="s">
        <v>57</v>
      </c>
      <c r="C44" s="165">
        <v>76584.928014870005</v>
      </c>
      <c r="D44" s="24">
        <v>78527.7086885647</v>
      </c>
      <c r="E44" s="24">
        <v>71288.864261483395</v>
      </c>
      <c r="F44" s="24">
        <v>61484</v>
      </c>
      <c r="G44" s="24">
        <v>55359.979455271801</v>
      </c>
      <c r="H44" s="24">
        <v>42004.559522491654</v>
      </c>
      <c r="I44" s="24">
        <v>45200</v>
      </c>
      <c r="J44" s="24">
        <v>60263.699248631601</v>
      </c>
      <c r="K44" s="24">
        <v>56957</v>
      </c>
      <c r="L44" s="24">
        <v>53489</v>
      </c>
      <c r="M44" s="24">
        <v>50782.743830385072</v>
      </c>
      <c r="N44" s="166">
        <v>58002</v>
      </c>
      <c r="O44" s="15">
        <f t="shared" si="7"/>
        <v>0.14215963189636471</v>
      </c>
      <c r="P44" s="15">
        <f t="shared" si="8"/>
        <v>0.28323008849557518</v>
      </c>
      <c r="Q44" s="15">
        <f t="shared" si="9"/>
        <v>-0.26138173431200185</v>
      </c>
    </row>
    <row r="45" spans="1:17" ht="19.149999999999999" customHeight="1">
      <c r="A45" s="554"/>
      <c r="B45" s="17" t="s">
        <v>0</v>
      </c>
      <c r="C45" s="167">
        <v>178832.91464534</v>
      </c>
      <c r="D45" s="26">
        <v>178585.526022367</v>
      </c>
      <c r="E45" s="26">
        <v>157900.37866205099</v>
      </c>
      <c r="F45" s="26">
        <v>145616</v>
      </c>
      <c r="G45" s="26">
        <v>126612.317182069</v>
      </c>
      <c r="H45" s="26">
        <v>106962.26456007644</v>
      </c>
      <c r="I45" s="26">
        <v>110019</v>
      </c>
      <c r="J45" s="26">
        <v>135722.61306294301</v>
      </c>
      <c r="K45" s="26">
        <v>128020</v>
      </c>
      <c r="L45" s="26">
        <v>125789</v>
      </c>
      <c r="M45" s="26">
        <v>115861.08437274084</v>
      </c>
      <c r="N45" s="168">
        <v>124583</v>
      </c>
      <c r="O45" s="19">
        <f t="shared" si="7"/>
        <v>7.5279078169159686E-2</v>
      </c>
      <c r="P45" s="19">
        <f t="shared" si="8"/>
        <v>0.13237713485852454</v>
      </c>
      <c r="Q45" s="19">
        <f t="shared" si="9"/>
        <v>-0.30239027330581902</v>
      </c>
    </row>
    <row r="46" spans="1:17" ht="19.149999999999999" customHeight="1">
      <c r="A46" s="552" t="s">
        <v>55</v>
      </c>
      <c r="B46" s="13" t="s">
        <v>56</v>
      </c>
      <c r="C46" s="163">
        <v>241381.90780039999</v>
      </c>
      <c r="D46" s="22">
        <v>243027.13000878901</v>
      </c>
      <c r="E46" s="22">
        <v>215721.05117244599</v>
      </c>
      <c r="F46" s="22">
        <v>190593</v>
      </c>
      <c r="G46" s="22">
        <v>169165.40353626001</v>
      </c>
      <c r="H46" s="22">
        <v>155556.56279938656</v>
      </c>
      <c r="I46" s="22">
        <f>SUM(I37,I40,I43)</f>
        <v>154909</v>
      </c>
      <c r="J46" s="22">
        <v>181924.92560589101</v>
      </c>
      <c r="K46" s="22">
        <v>162712</v>
      </c>
      <c r="L46" s="22">
        <v>167131</v>
      </c>
      <c r="M46" s="22">
        <v>173285.10655786365</v>
      </c>
      <c r="N46" s="166">
        <v>191648</v>
      </c>
      <c r="O46" s="15">
        <f t="shared" si="7"/>
        <v>0.10596925383200539</v>
      </c>
      <c r="P46" s="15">
        <f t="shared" si="8"/>
        <v>0.23716504528465099</v>
      </c>
      <c r="Q46" s="15">
        <f>((N46/D46)-1)</f>
        <v>-0.21141314554852741</v>
      </c>
    </row>
    <row r="47" spans="1:17" ht="19.149999999999999" customHeight="1">
      <c r="A47" s="553"/>
      <c r="B47" s="13" t="s">
        <v>57</v>
      </c>
      <c r="C47" s="165">
        <v>181657.42072949</v>
      </c>
      <c r="D47" s="24">
        <v>178363.15173190401</v>
      </c>
      <c r="E47" s="24">
        <v>173108.30140335299</v>
      </c>
      <c r="F47" s="24">
        <v>162506</v>
      </c>
      <c r="G47" s="24">
        <v>130971.10042565499</v>
      </c>
      <c r="H47" s="24">
        <v>117272.44128885602</v>
      </c>
      <c r="I47" s="24">
        <f t="shared" ref="I47:I48" si="10">SUM(I38,I41,I44)</f>
        <v>126793</v>
      </c>
      <c r="J47" s="24">
        <v>141024.36042925899</v>
      </c>
      <c r="K47" s="24">
        <v>129882</v>
      </c>
      <c r="L47" s="24">
        <v>125873</v>
      </c>
      <c r="M47" s="24">
        <v>131435.18999753374</v>
      </c>
      <c r="N47" s="166">
        <v>144314</v>
      </c>
      <c r="O47" s="15">
        <f t="shared" si="7"/>
        <v>9.7986011225060121E-2</v>
      </c>
      <c r="P47" s="15">
        <f t="shared" si="8"/>
        <v>0.13818586199553606</v>
      </c>
      <c r="Q47" s="15">
        <f t="shared" si="9"/>
        <v>-0.1908979035259647</v>
      </c>
    </row>
    <row r="48" spans="1:17" ht="19.149999999999999" customHeight="1">
      <c r="A48" s="554"/>
      <c r="B48" s="17" t="s">
        <v>0</v>
      </c>
      <c r="C48" s="167">
        <v>423039.32852988999</v>
      </c>
      <c r="D48" s="26">
        <v>421390.28174069402</v>
      </c>
      <c r="E48" s="26">
        <v>388829.35257579602</v>
      </c>
      <c r="F48" s="26">
        <v>353099</v>
      </c>
      <c r="G48" s="26">
        <v>300136.50396191498</v>
      </c>
      <c r="H48" s="26">
        <v>272829.0040882426</v>
      </c>
      <c r="I48" s="26">
        <f t="shared" si="10"/>
        <v>281702</v>
      </c>
      <c r="J48" s="26">
        <v>322949.28603515</v>
      </c>
      <c r="K48" s="26">
        <v>292594</v>
      </c>
      <c r="L48" s="26">
        <v>293004</v>
      </c>
      <c r="M48" s="26">
        <v>304720.29655539739</v>
      </c>
      <c r="N48" s="168">
        <v>335962</v>
      </c>
      <c r="O48" s="19">
        <f>((N48/M48)-1)</f>
        <v>0.10252583696512296</v>
      </c>
      <c r="P48" s="19">
        <f t="shared" si="8"/>
        <v>0.19261489091309247</v>
      </c>
      <c r="Q48" s="19">
        <f t="shared" si="9"/>
        <v>-0.20272959639174359</v>
      </c>
    </row>
    <row r="49" spans="1:17">
      <c r="A49" s="529" t="s">
        <v>58</v>
      </c>
      <c r="B49" s="27"/>
      <c r="C49" s="28"/>
      <c r="D49" s="29"/>
      <c r="E49" s="29"/>
      <c r="F49" s="30"/>
      <c r="G49" s="30"/>
      <c r="H49" s="30"/>
      <c r="I49" s="30"/>
      <c r="J49" s="30"/>
      <c r="K49" s="30"/>
      <c r="L49" s="30"/>
      <c r="M49" s="30"/>
      <c r="N49" s="30"/>
      <c r="O49" s="31"/>
      <c r="P49" s="31"/>
      <c r="Q49" s="31"/>
    </row>
  </sheetData>
  <mergeCells count="15">
    <mergeCell ref="A20:B20"/>
    <mergeCell ref="A4:B4"/>
    <mergeCell ref="A5:A7"/>
    <mergeCell ref="A8:A10"/>
    <mergeCell ref="A11:A13"/>
    <mergeCell ref="A14:A16"/>
    <mergeCell ref="A40:A42"/>
    <mergeCell ref="A43:A45"/>
    <mergeCell ref="A46:A48"/>
    <mergeCell ref="A21:A23"/>
    <mergeCell ref="A24:A26"/>
    <mergeCell ref="A27:A29"/>
    <mergeCell ref="A30:A32"/>
    <mergeCell ref="A36:B36"/>
    <mergeCell ref="A37:A39"/>
  </mergeCells>
  <pageMargins left="0.70866141732283472" right="0.70866141732283472" top="0.55118110236220474" bottom="0.55118110236220474" header="0.31496062992125984" footer="0.31496062992125984"/>
  <pageSetup paperSize="9" scale="66" fitToHeight="0" orientation="landscape" r:id="rId1"/>
  <headerFooter>
    <oddFooter>&amp;Lview.brussels&amp;R&amp;P/&amp;N</oddFooter>
  </headerFooter>
  <rowBreaks count="1" manualBreakCount="1">
    <brk id="3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0"/>
  <sheetViews>
    <sheetView showGridLines="0" zoomScaleNormal="100" workbookViewId="0"/>
  </sheetViews>
  <sheetFormatPr baseColWidth="10" defaultColWidth="11.25" defaultRowHeight="14.25"/>
  <cols>
    <col min="1" max="1" width="32.875" customWidth="1"/>
    <col min="2" max="2" width="9.875" hidden="1" customWidth="1"/>
    <col min="3" max="9" width="9.875" customWidth="1"/>
    <col min="10" max="13" width="9.25" customWidth="1"/>
    <col min="14" max="14" width="11.25" customWidth="1"/>
    <col min="16" max="16" width="10.5" customWidth="1"/>
    <col min="17" max="27" width="6.75" customWidth="1"/>
  </cols>
  <sheetData>
    <row r="1" spans="1:16" ht="15">
      <c r="A1" s="280" t="s">
        <v>127</v>
      </c>
    </row>
    <row r="3" spans="1:16">
      <c r="A3" s="283" t="s">
        <v>176</v>
      </c>
    </row>
    <row r="4" spans="1:16" ht="25.5">
      <c r="A4" s="30"/>
      <c r="B4" s="271">
        <v>2014</v>
      </c>
      <c r="C4" s="271">
        <v>2015</v>
      </c>
      <c r="D4" s="271">
        <v>2016</v>
      </c>
      <c r="E4" s="272">
        <v>2017</v>
      </c>
      <c r="F4" s="271">
        <v>2018</v>
      </c>
      <c r="G4" s="271">
        <v>2019</v>
      </c>
      <c r="H4" s="271">
        <v>2020</v>
      </c>
      <c r="I4" s="271">
        <v>2021</v>
      </c>
      <c r="J4" s="271">
        <v>2022</v>
      </c>
      <c r="K4" s="271">
        <v>2023</v>
      </c>
      <c r="L4" s="271">
        <v>2024</v>
      </c>
      <c r="M4" s="271">
        <v>2025</v>
      </c>
      <c r="N4" s="272" t="s">
        <v>155</v>
      </c>
      <c r="O4" s="272" t="s">
        <v>156</v>
      </c>
      <c r="P4" s="272" t="s">
        <v>157</v>
      </c>
    </row>
    <row r="5" spans="1:16" ht="16.149999999999999" customHeight="1">
      <c r="A5" s="41" t="s">
        <v>76</v>
      </c>
      <c r="B5" s="172">
        <v>356349.92575785</v>
      </c>
      <c r="C5" s="169">
        <v>361203.27094852598</v>
      </c>
      <c r="D5" s="169">
        <v>369003.97257103003</v>
      </c>
      <c r="E5" s="169">
        <v>370933.80203174299</v>
      </c>
      <c r="F5" s="169">
        <v>382116.13069319702</v>
      </c>
      <c r="G5" s="169">
        <v>381188.441212765</v>
      </c>
      <c r="H5" s="169">
        <v>385614.98370944301</v>
      </c>
      <c r="I5" s="169">
        <v>392672.22049465001</v>
      </c>
      <c r="J5" s="169">
        <v>421365.42903073499</v>
      </c>
      <c r="K5" s="169">
        <v>430598.608169763</v>
      </c>
      <c r="L5" s="169">
        <v>417862.77033964178</v>
      </c>
      <c r="M5" s="171">
        <v>420465.02748041798</v>
      </c>
      <c r="N5" s="469">
        <f>((M5/L5)-1)</f>
        <v>6.2275400573759132E-3</v>
      </c>
      <c r="O5" s="469">
        <f>((M5/H5)-1)</f>
        <v>9.0375232403401951E-2</v>
      </c>
      <c r="P5" s="469">
        <f>((M5/C5)-1)</f>
        <v>0.16406760762788664</v>
      </c>
    </row>
    <row r="6" spans="1:16" ht="16.149999999999999" customHeight="1">
      <c r="A6" s="42" t="s">
        <v>128</v>
      </c>
      <c r="B6" s="172">
        <v>233851.45470733001</v>
      </c>
      <c r="C6" s="169">
        <v>219075.76980704101</v>
      </c>
      <c r="D6" s="169">
        <v>221958.85456736601</v>
      </c>
      <c r="E6" s="169">
        <v>231243.75955951199</v>
      </c>
      <c r="F6" s="169">
        <v>228595.320161357</v>
      </c>
      <c r="G6" s="169">
        <v>239232.145284553</v>
      </c>
      <c r="H6" s="169">
        <v>233705.603964826</v>
      </c>
      <c r="I6" s="169">
        <v>259139.930704117</v>
      </c>
      <c r="J6" s="169">
        <v>267422.52399159002</v>
      </c>
      <c r="K6" s="169">
        <v>254764.265114621</v>
      </c>
      <c r="L6" s="169">
        <v>254213.27630429441</v>
      </c>
      <c r="M6" s="171">
        <v>247055.121284433</v>
      </c>
      <c r="N6" s="469">
        <f>((M6/L6)-1)</f>
        <v>-2.8158069176894895E-2</v>
      </c>
      <c r="O6" s="469">
        <f t="shared" ref="O6:O9" si="0">((M6/H6)-1)</f>
        <v>5.7121083504767745E-2</v>
      </c>
      <c r="P6" s="469">
        <f t="shared" ref="P6:P9" si="1">((M6/C6)-1)</f>
        <v>0.12771540870099796</v>
      </c>
    </row>
    <row r="7" spans="1:16" ht="16.149999999999999" customHeight="1">
      <c r="A7" s="43" t="s">
        <v>129</v>
      </c>
      <c r="B7" s="173">
        <v>129934.5933213</v>
      </c>
      <c r="C7" s="46">
        <v>121653.03507615501</v>
      </c>
      <c r="D7" s="46">
        <v>125590.96001521499</v>
      </c>
      <c r="E7" s="46">
        <v>124172.144021538</v>
      </c>
      <c r="F7" s="46">
        <v>130472.799444173</v>
      </c>
      <c r="G7" s="46">
        <v>138625.83606682401</v>
      </c>
      <c r="H7" s="46">
        <v>134965.96235525899</v>
      </c>
      <c r="I7" s="46">
        <v>143835.11592208399</v>
      </c>
      <c r="J7" s="46">
        <v>145977.55780248501</v>
      </c>
      <c r="K7" s="46">
        <v>143431.17405427899</v>
      </c>
      <c r="L7" s="46">
        <v>148649.43335705082</v>
      </c>
      <c r="M7" s="174">
        <v>155700.1404879083</v>
      </c>
      <c r="N7" s="20">
        <f>((M7/L7)-1)</f>
        <v>4.743177939953469E-2</v>
      </c>
      <c r="O7" s="20">
        <f t="shared" si="0"/>
        <v>0.15362523832544217</v>
      </c>
      <c r="P7" s="20">
        <f t="shared" si="1"/>
        <v>0.27987057939359872</v>
      </c>
    </row>
    <row r="8" spans="1:16" ht="16.149999999999999" customHeight="1">
      <c r="A8" s="44" t="s">
        <v>130</v>
      </c>
      <c r="B8" s="173">
        <v>720135.97378648003</v>
      </c>
      <c r="C8" s="46">
        <v>701932.075831722</v>
      </c>
      <c r="D8" s="46">
        <v>716553.78715361096</v>
      </c>
      <c r="E8" s="46">
        <v>726349.70561279298</v>
      </c>
      <c r="F8" s="47">
        <v>741184.25029872707</v>
      </c>
      <c r="G8" s="47">
        <v>759046.42256414203</v>
      </c>
      <c r="H8" s="47">
        <v>754286.55002952798</v>
      </c>
      <c r="I8" s="47">
        <v>795647.26712085097</v>
      </c>
      <c r="J8" s="47">
        <v>834765.51082481002</v>
      </c>
      <c r="K8" s="47">
        <v>828794.04733866302</v>
      </c>
      <c r="L8" s="47">
        <v>820725.48000098695</v>
      </c>
      <c r="M8" s="175">
        <v>823220.28925275931</v>
      </c>
      <c r="N8" s="40">
        <f>((M8/L8)-1)</f>
        <v>3.0397609341545895E-3</v>
      </c>
      <c r="O8" s="40">
        <f t="shared" si="0"/>
        <v>9.1389325741699556E-2</v>
      </c>
      <c r="P8" s="40">
        <f t="shared" si="1"/>
        <v>0.17279195181004159</v>
      </c>
    </row>
    <row r="9" spans="1:16" ht="16.149999999999999" customHeight="1">
      <c r="A9" s="41" t="s">
        <v>131</v>
      </c>
      <c r="B9" s="170">
        <v>363786.04802862997</v>
      </c>
      <c r="C9" s="45">
        <v>340728.80488319602</v>
      </c>
      <c r="D9" s="45">
        <v>347549.81458258099</v>
      </c>
      <c r="E9" s="45">
        <v>355415.90358104999</v>
      </c>
      <c r="F9" s="169">
        <v>359068.11960553</v>
      </c>
      <c r="G9" s="169">
        <v>377857.98135137698</v>
      </c>
      <c r="H9" s="169">
        <v>368671.56632008497</v>
      </c>
      <c r="I9" s="169">
        <v>402975.04662620096</v>
      </c>
      <c r="J9" s="169">
        <v>413400.08179407503</v>
      </c>
      <c r="K9" s="169">
        <v>398195.43916890002</v>
      </c>
      <c r="L9" s="169">
        <f>+L6+L7</f>
        <v>402862.70966134523</v>
      </c>
      <c r="M9" s="177">
        <f>+M6+M7</f>
        <v>402755.26177234133</v>
      </c>
      <c r="N9" s="12">
        <f>((M9/L9)-1)</f>
        <v>-2.6671093260088874E-4</v>
      </c>
      <c r="O9" s="12">
        <f t="shared" si="0"/>
        <v>9.2450024807892328E-2</v>
      </c>
      <c r="P9" s="12">
        <f t="shared" si="1"/>
        <v>0.18204054368226474</v>
      </c>
    </row>
    <row r="10" spans="1:16" ht="16.149999999999999" customHeight="1">
      <c r="A10" s="43" t="s">
        <v>132</v>
      </c>
      <c r="B10" s="176">
        <v>0.50516299875402748</v>
      </c>
      <c r="C10" s="48">
        <v>0.48541563580701902</v>
      </c>
      <c r="D10" s="48">
        <v>0.48502962487040086</v>
      </c>
      <c r="E10" s="48">
        <v>0.48931788756106043</v>
      </c>
      <c r="F10" s="49">
        <v>0.48445190175156999</v>
      </c>
      <c r="G10" s="49">
        <v>0.49780615535335943</v>
      </c>
      <c r="H10" s="49">
        <v>0.48876858046276001</v>
      </c>
      <c r="I10" s="49">
        <v>0.50647449350818041</v>
      </c>
      <c r="J10" s="49">
        <v>0.49522899117574398</v>
      </c>
      <c r="K10" s="49">
        <v>0.48045161575127582</v>
      </c>
      <c r="L10" s="49">
        <f>+L9/L8</f>
        <v>0.49086170647566685</v>
      </c>
      <c r="M10" s="179">
        <f>+M9/M8</f>
        <v>0.4892436046953168</v>
      </c>
      <c r="N10" s="468">
        <f>(M10-L10)*100</f>
        <v>-0.16181017803500453</v>
      </c>
      <c r="O10" s="468">
        <f>(M10-H10)*100</f>
        <v>4.7502423255679771E-2</v>
      </c>
      <c r="P10" s="468">
        <f>(M10-C10)*100</f>
        <v>0.38279688882977836</v>
      </c>
    </row>
    <row r="11" spans="1:16" ht="16.149999999999999" customHeight="1">
      <c r="A11" s="42" t="s">
        <v>133</v>
      </c>
      <c r="B11" s="172">
        <v>47151.326620849002</v>
      </c>
      <c r="C11" s="169">
        <v>46808.725283270702</v>
      </c>
      <c r="D11" s="169">
        <v>49210.625997392402</v>
      </c>
      <c r="E11" s="169">
        <v>51172.935082108903</v>
      </c>
      <c r="F11" s="45">
        <v>50966.274698082598</v>
      </c>
      <c r="G11" s="45">
        <v>56970.827213099699</v>
      </c>
      <c r="H11" s="45">
        <v>52758.674272571501</v>
      </c>
      <c r="I11" s="45">
        <v>53400.419314799903</v>
      </c>
      <c r="J11" s="45">
        <v>55992.259520454703</v>
      </c>
      <c r="K11" s="45">
        <v>65204.6492545492</v>
      </c>
      <c r="L11" s="45">
        <v>59057.615776038016</v>
      </c>
      <c r="M11" s="177">
        <v>57713.129408033303</v>
      </c>
      <c r="N11" s="12">
        <f t="shared" ref="N11:N13" si="2">((M11/L11)-1)</f>
        <v>-2.2765672984553897E-2</v>
      </c>
      <c r="O11" s="12">
        <f t="shared" ref="O11:O15" si="3">((M11/H11)-1)</f>
        <v>9.3907877780726512E-2</v>
      </c>
      <c r="P11" s="12">
        <f t="shared" ref="P11:P15" si="4">((M11/C11)-1)</f>
        <v>0.2329566562381864</v>
      </c>
    </row>
    <row r="12" spans="1:16" ht="16.149999999999999" customHeight="1">
      <c r="A12" s="42" t="s">
        <v>134</v>
      </c>
      <c r="B12" s="172">
        <v>21675.824302786001</v>
      </c>
      <c r="C12" s="169">
        <v>22060.2138100335</v>
      </c>
      <c r="D12" s="169">
        <v>22028.7930253345</v>
      </c>
      <c r="E12" s="169">
        <v>25785.545403088301</v>
      </c>
      <c r="F12" s="169">
        <v>23542.663938537698</v>
      </c>
      <c r="G12" s="169">
        <v>25766.294832375599</v>
      </c>
      <c r="H12" s="169">
        <v>23676.647821954401</v>
      </c>
      <c r="I12" s="169">
        <v>23209.8343576525</v>
      </c>
      <c r="J12" s="169">
        <v>23395.936394500801</v>
      </c>
      <c r="K12" s="169">
        <v>23931.180890416501</v>
      </c>
      <c r="L12" s="169">
        <v>27846.781037698594</v>
      </c>
      <c r="M12" s="171">
        <v>27855.549437606169</v>
      </c>
      <c r="N12" s="16">
        <f t="shared" si="2"/>
        <v>3.1488019730918637E-4</v>
      </c>
      <c r="O12" s="16">
        <f t="shared" si="3"/>
        <v>0.17649887125392993</v>
      </c>
      <c r="P12" s="16">
        <f t="shared" si="4"/>
        <v>0.26270532450310236</v>
      </c>
    </row>
    <row r="13" spans="1:16" ht="16.149999999999999" customHeight="1">
      <c r="A13" s="42" t="s">
        <v>135</v>
      </c>
      <c r="B13" s="172">
        <v>4921.4853755038002</v>
      </c>
      <c r="C13" s="169">
        <v>4534.9149049375101</v>
      </c>
      <c r="D13" s="169">
        <v>5005.1659639147501</v>
      </c>
      <c r="E13" s="169">
        <v>5294.9574274633696</v>
      </c>
      <c r="F13" s="46">
        <v>6482.1247686411198</v>
      </c>
      <c r="G13" s="46">
        <v>5139.14579993598</v>
      </c>
      <c r="H13" s="46">
        <v>8475.5285708983702</v>
      </c>
      <c r="I13" s="46">
        <v>9984.6008049761094</v>
      </c>
      <c r="J13" s="46">
        <v>8166.5557009459199</v>
      </c>
      <c r="K13" s="46">
        <v>7773.0849638040199</v>
      </c>
      <c r="L13" s="46">
        <v>9324.8893442383214</v>
      </c>
      <c r="M13" s="174">
        <v>8085.1656588873302</v>
      </c>
      <c r="N13" s="20">
        <f t="shared" si="2"/>
        <v>-0.13294781735045402</v>
      </c>
      <c r="O13" s="20">
        <f t="shared" si="3"/>
        <v>-4.6057648056475498E-2</v>
      </c>
      <c r="P13" s="20">
        <f t="shared" si="4"/>
        <v>0.78287042389359707</v>
      </c>
    </row>
    <row r="14" spans="1:16" ht="16.149999999999999" customHeight="1">
      <c r="A14" s="44" t="s">
        <v>136</v>
      </c>
      <c r="B14" s="178">
        <v>430098.56205698883</v>
      </c>
      <c r="C14" s="47">
        <v>434607.1249467677</v>
      </c>
      <c r="D14" s="47">
        <v>445248.55755767168</v>
      </c>
      <c r="E14" s="47">
        <v>453187.23994440358</v>
      </c>
      <c r="F14" s="169">
        <v>463107.19409845845</v>
      </c>
      <c r="G14" s="169">
        <v>469064.709058173</v>
      </c>
      <c r="H14" s="169">
        <v>470525.83437486726</v>
      </c>
      <c r="I14" s="169">
        <v>479267.07497207698</v>
      </c>
      <c r="J14" s="169">
        <v>508920.18064663647</v>
      </c>
      <c r="K14" s="169">
        <v>527507.52327853267</v>
      </c>
      <c r="L14" s="169">
        <v>514092.05649761698</v>
      </c>
      <c r="M14" s="171">
        <v>514118.8719849448</v>
      </c>
      <c r="N14" s="40">
        <f>((M14/L14)-1)</f>
        <v>5.2160866889305879E-5</v>
      </c>
      <c r="O14" s="40">
        <f t="shared" si="3"/>
        <v>9.2647490159588175E-2</v>
      </c>
      <c r="P14" s="40">
        <f t="shared" si="4"/>
        <v>0.18295085946397216</v>
      </c>
    </row>
    <row r="15" spans="1:16" ht="16.149999999999999" customHeight="1">
      <c r="A15" s="41" t="s">
        <v>137</v>
      </c>
      <c r="B15" s="170">
        <v>68827.150923634996</v>
      </c>
      <c r="C15" s="45">
        <v>68868.939093304201</v>
      </c>
      <c r="D15" s="45">
        <v>71239.419022726899</v>
      </c>
      <c r="E15" s="45">
        <v>76958.4804851972</v>
      </c>
      <c r="F15" s="45">
        <v>74508.938636620296</v>
      </c>
      <c r="G15" s="45">
        <v>82737.122045475291</v>
      </c>
      <c r="H15" s="45">
        <v>76435.322094525909</v>
      </c>
      <c r="I15" s="45">
        <v>76610.253672452411</v>
      </c>
      <c r="J15" s="45">
        <v>79388.195914955606</v>
      </c>
      <c r="K15" s="45">
        <v>89135.830144965701</v>
      </c>
      <c r="L15" s="45">
        <f>+(L11+L12)</f>
        <v>86904.396813736617</v>
      </c>
      <c r="M15" s="177">
        <f>+(M11+M12)</f>
        <v>85568.678845639472</v>
      </c>
      <c r="N15" s="12">
        <f>((M15/L15)-1)</f>
        <v>-1.5369969956295915E-2</v>
      </c>
      <c r="O15" s="12">
        <f t="shared" si="3"/>
        <v>0.11949130978762068</v>
      </c>
      <c r="P15" s="12">
        <f t="shared" si="4"/>
        <v>0.24248579943579984</v>
      </c>
    </row>
    <row r="16" spans="1:16" ht="16.149999999999999" customHeight="1">
      <c r="A16" s="43" t="s">
        <v>138</v>
      </c>
      <c r="B16" s="176">
        <v>0.16002646136379148</v>
      </c>
      <c r="C16" s="48">
        <v>0.1584625173867997</v>
      </c>
      <c r="D16" s="48">
        <v>0.15999921350334634</v>
      </c>
      <c r="E16" s="48">
        <v>0.16981607976128887</v>
      </c>
      <c r="F16" s="48">
        <v>0.16088918415890424</v>
      </c>
      <c r="G16" s="48">
        <v>0.1763874374851217</v>
      </c>
      <c r="H16" s="48">
        <v>0.16244660018737675</v>
      </c>
      <c r="I16" s="48">
        <v>0.15984877258033189</v>
      </c>
      <c r="J16" s="48">
        <v>0.15593412982925001</v>
      </c>
      <c r="K16" s="48">
        <v>0.16897546710040101</v>
      </c>
      <c r="L16" s="48">
        <f>+L15/L14</f>
        <v>0.1690444264122557</v>
      </c>
      <c r="M16" s="179">
        <f>+M15/M14</f>
        <v>0.16643753713080042</v>
      </c>
      <c r="N16" s="468">
        <f>(M16-L16)*100</f>
        <v>-0.26068892814552769</v>
      </c>
      <c r="O16" s="468">
        <f>(M16-H16)*100</f>
        <v>0.3990936943423673</v>
      </c>
      <c r="P16" s="468">
        <f>(M16-C16)*100</f>
        <v>0.7975019744000722</v>
      </c>
    </row>
    <row r="17" spans="1:9">
      <c r="A17" s="8" t="s">
        <v>58</v>
      </c>
      <c r="B17" s="30"/>
      <c r="C17" s="30"/>
      <c r="D17" s="30"/>
      <c r="E17" s="30"/>
      <c r="F17" s="30"/>
      <c r="G17" s="30"/>
      <c r="H17" s="30"/>
      <c r="I17" s="30"/>
    </row>
    <row r="19" spans="1:9" s="232" customFormat="1" ht="15">
      <c r="A19" s="280" t="s">
        <v>22</v>
      </c>
    </row>
    <row r="43" spans="2:26" s="32" customFormat="1" ht="12"/>
    <row r="44" spans="2:26" s="32" customFormat="1" ht="12"/>
    <row r="45" spans="2:26" s="32" customFormat="1" ht="12">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row>
    <row r="46" spans="2:26" s="32" customFormat="1" ht="12">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row>
    <row r="47" spans="2:26" s="32" customFormat="1" ht="12"/>
    <row r="49" spans="1:1">
      <c r="A49" s="138"/>
    </row>
    <row r="50" spans="1:1">
      <c r="A50" s="138"/>
    </row>
  </sheetData>
  <pageMargins left="0.70866141732283472" right="0.70866141732283472" top="0.74803149606299213" bottom="0.74803149606299213" header="0.31496062992125984" footer="0.31496062992125984"/>
  <pageSetup paperSize="9" scale="73" orientation="landscape" r:id="rId1"/>
  <headerFooter>
    <oddFooter>&amp;Lview.brussels&amp;R&amp;P/&amp;N</oddFooter>
  </headerFooter>
  <ignoredErrors>
    <ignoredError sqref="N10:P10"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3"/>
  <sheetViews>
    <sheetView showGridLines="0" zoomScale="90" zoomScaleNormal="90" workbookViewId="0"/>
  </sheetViews>
  <sheetFormatPr baseColWidth="10" defaultColWidth="11.25" defaultRowHeight="14.25"/>
  <cols>
    <col min="1" max="1" width="12.875" customWidth="1"/>
    <col min="3" max="3" width="10.25" customWidth="1"/>
    <col min="4" max="4" width="10.25" hidden="1" customWidth="1"/>
    <col min="5" max="12" width="10.25" customWidth="1"/>
    <col min="13" max="14" width="9.625" customWidth="1"/>
    <col min="15" max="15" width="9.875" customWidth="1"/>
  </cols>
  <sheetData>
    <row r="1" spans="1:18" ht="15.75">
      <c r="A1" s="231" t="s">
        <v>139</v>
      </c>
    </row>
    <row r="2" spans="1:18" ht="15.75">
      <c r="A2" s="231"/>
    </row>
    <row r="3" spans="1:18">
      <c r="A3" s="232" t="s">
        <v>177</v>
      </c>
      <c r="B3" s="63"/>
      <c r="C3" s="63"/>
      <c r="D3" s="63"/>
      <c r="E3" s="63"/>
      <c r="F3" s="63"/>
      <c r="G3" s="63"/>
      <c r="H3" s="63"/>
      <c r="I3" s="63"/>
      <c r="J3" s="63"/>
      <c r="L3" s="63"/>
      <c r="M3" s="63"/>
      <c r="N3" s="63"/>
    </row>
    <row r="4" spans="1:18" ht="27" customHeight="1">
      <c r="A4" s="597"/>
      <c r="B4" s="597"/>
      <c r="C4" s="598"/>
      <c r="D4" s="271">
        <v>2014</v>
      </c>
      <c r="E4" s="272">
        <v>2015</v>
      </c>
      <c r="F4" s="272">
        <v>2016</v>
      </c>
      <c r="G4" s="272">
        <v>2017</v>
      </c>
      <c r="H4" s="272">
        <v>2018</v>
      </c>
      <c r="I4" s="272">
        <v>2019</v>
      </c>
      <c r="J4" s="272">
        <v>2020</v>
      </c>
      <c r="K4" s="272">
        <v>2021</v>
      </c>
      <c r="L4" s="272">
        <v>2022</v>
      </c>
      <c r="M4" s="272">
        <v>2023</v>
      </c>
      <c r="N4" s="272">
        <v>2024</v>
      </c>
      <c r="O4" s="272">
        <v>2025</v>
      </c>
      <c r="P4" s="272" t="s">
        <v>155</v>
      </c>
      <c r="Q4" s="272" t="s">
        <v>156</v>
      </c>
      <c r="R4" s="272" t="s">
        <v>157</v>
      </c>
    </row>
    <row r="5" spans="1:18" ht="19.149999999999999" customHeight="1">
      <c r="A5" s="603" t="s">
        <v>52</v>
      </c>
      <c r="B5" s="604"/>
      <c r="C5" s="285" t="s">
        <v>56</v>
      </c>
      <c r="D5" s="287">
        <v>0.13100000000000001</v>
      </c>
      <c r="E5" s="288">
        <v>0.11900000000000001</v>
      </c>
      <c r="F5" s="288">
        <v>0.11900000000000001</v>
      </c>
      <c r="G5" s="288">
        <v>0.127</v>
      </c>
      <c r="H5" s="288">
        <v>0.11613669452461001</v>
      </c>
      <c r="I5" s="288">
        <v>0.13142353019076999</v>
      </c>
      <c r="J5" s="288">
        <v>0.12953513450703</v>
      </c>
      <c r="K5" s="288">
        <v>0.112856998808</v>
      </c>
      <c r="L5" s="288">
        <v>0.13024741823884001</v>
      </c>
      <c r="M5" s="288">
        <v>0.14004168793175001</v>
      </c>
      <c r="N5" s="472">
        <v>0.13316576579092587</v>
      </c>
      <c r="O5" s="288">
        <v>0.12392705711191999</v>
      </c>
      <c r="P5" s="289">
        <f>(O5-N5)*100</f>
        <v>-0.92387086790058781</v>
      </c>
      <c r="Q5" s="290">
        <f>(O5-J5)*100</f>
        <v>-0.56080773951100027</v>
      </c>
      <c r="R5" s="290">
        <f>(O5-E5)*100</f>
        <v>0.49270571119199857</v>
      </c>
    </row>
    <row r="6" spans="1:18" ht="19.149999999999999" customHeight="1">
      <c r="A6" s="605"/>
      <c r="B6" s="606"/>
      <c r="C6" s="286" t="s">
        <v>57</v>
      </c>
      <c r="D6" s="287">
        <v>0.32100000000000001</v>
      </c>
      <c r="E6" s="288">
        <v>0.32899999999999996</v>
      </c>
      <c r="F6" s="288">
        <v>0.33700000000000002</v>
      </c>
      <c r="G6" s="288">
        <v>0.314</v>
      </c>
      <c r="H6" s="288">
        <v>0.32427417382806001</v>
      </c>
      <c r="I6" s="288">
        <v>0.33489937023972</v>
      </c>
      <c r="J6" s="288">
        <v>0.31378819534822999</v>
      </c>
      <c r="K6" s="288">
        <v>0.30135393265262</v>
      </c>
      <c r="L6" s="288">
        <v>0.29647909657311999</v>
      </c>
      <c r="M6" s="288">
        <v>0.28332891024422002</v>
      </c>
      <c r="N6" s="288">
        <v>0.27779807210932433</v>
      </c>
      <c r="O6" s="288">
        <v>0.29572985592466999</v>
      </c>
      <c r="P6" s="289">
        <f t="shared" ref="P6:P16" si="0">(O6-N6)*100</f>
        <v>1.7931783815345659</v>
      </c>
      <c r="Q6" s="290">
        <f t="shared" ref="Q6:Q16" si="1">(O6-J6)*100</f>
        <v>-1.8058339423559999</v>
      </c>
      <c r="R6" s="290">
        <f t="shared" ref="R6:R16" si="2">(O6-E6)*100</f>
        <v>-3.3270144075329968</v>
      </c>
    </row>
    <row r="7" spans="1:18" ht="19.149999999999999" customHeight="1">
      <c r="A7" s="607"/>
      <c r="B7" s="608"/>
      <c r="C7" s="291" t="s">
        <v>0</v>
      </c>
      <c r="D7" s="292">
        <v>0.22500000000000001</v>
      </c>
      <c r="E7" s="293">
        <v>0.222</v>
      </c>
      <c r="F7" s="293">
        <v>0.22699999999999998</v>
      </c>
      <c r="G7" s="293">
        <v>0.217</v>
      </c>
      <c r="H7" s="293">
        <v>0.21731026364457001</v>
      </c>
      <c r="I7" s="293">
        <v>0.23055016963132</v>
      </c>
      <c r="J7" s="293">
        <v>0.21913508325427</v>
      </c>
      <c r="K7" s="293">
        <v>0.20487070959286999</v>
      </c>
      <c r="L7" s="293">
        <v>0.2126572424231</v>
      </c>
      <c r="M7" s="293">
        <v>0.20818908926210999</v>
      </c>
      <c r="N7" s="293">
        <v>0.20240866674236949</v>
      </c>
      <c r="O7" s="312">
        <v>0.20836764032867999</v>
      </c>
      <c r="P7" s="294">
        <f t="shared" si="0"/>
        <v>0.59589735863105064</v>
      </c>
      <c r="Q7" s="295">
        <f t="shared" si="1"/>
        <v>-1.0767442925590009</v>
      </c>
      <c r="R7" s="295">
        <f t="shared" si="2"/>
        <v>-1.3632359671320011</v>
      </c>
    </row>
    <row r="8" spans="1:18" ht="19.149999999999999" customHeight="1">
      <c r="A8" s="599" t="s">
        <v>53</v>
      </c>
      <c r="B8" s="553"/>
      <c r="C8" s="13" t="s">
        <v>56</v>
      </c>
      <c r="D8" s="14">
        <v>0.09</v>
      </c>
      <c r="E8" s="15">
        <v>0.10300000000000001</v>
      </c>
      <c r="F8" s="15">
        <v>0.107</v>
      </c>
      <c r="G8" s="15">
        <v>0.111</v>
      </c>
      <c r="H8" s="15">
        <v>0.11161339945858</v>
      </c>
      <c r="I8" s="15">
        <v>0.11820836974798</v>
      </c>
      <c r="J8" s="15">
        <v>0.11734401356668001</v>
      </c>
      <c r="K8" s="15">
        <v>0.11818380533491001</v>
      </c>
      <c r="L8" s="150">
        <v>0.12050696712922</v>
      </c>
      <c r="M8" s="15">
        <v>0.12150881354132</v>
      </c>
      <c r="N8" s="473">
        <v>0.12521611337447033</v>
      </c>
      <c r="O8" s="11">
        <v>0.15081842342987001</v>
      </c>
      <c r="P8" s="131">
        <f t="shared" si="0"/>
        <v>2.5602310055399675</v>
      </c>
      <c r="Q8" s="130">
        <f t="shared" si="1"/>
        <v>3.3474409863190004</v>
      </c>
      <c r="R8" s="130">
        <f t="shared" si="2"/>
        <v>4.7818423429869998</v>
      </c>
    </row>
    <row r="9" spans="1:18" ht="19.149999999999999" customHeight="1">
      <c r="A9" s="599"/>
      <c r="B9" s="553"/>
      <c r="C9" s="13" t="s">
        <v>57</v>
      </c>
      <c r="D9" s="14">
        <v>0.45500000000000002</v>
      </c>
      <c r="E9" s="15">
        <v>0.45899999999999996</v>
      </c>
      <c r="F9" s="15">
        <v>0.46600000000000003</v>
      </c>
      <c r="G9" s="15">
        <v>0.45899999999999996</v>
      </c>
      <c r="H9" s="15">
        <v>0.45897093268398997</v>
      </c>
      <c r="I9" s="15">
        <v>0.45953369703097002</v>
      </c>
      <c r="J9" s="15">
        <v>0.44980307252779</v>
      </c>
      <c r="K9" s="15">
        <v>0.43802902299236002</v>
      </c>
      <c r="L9" s="150">
        <v>0.43094331001398001</v>
      </c>
      <c r="M9" s="15">
        <v>0.42599270319679</v>
      </c>
      <c r="N9" s="474">
        <v>0.43310244577142698</v>
      </c>
      <c r="O9" s="15">
        <v>0.43494099204907</v>
      </c>
      <c r="P9" s="132">
        <f>(O9-N9)*100</f>
        <v>0.18385462776430161</v>
      </c>
      <c r="Q9" s="133">
        <f t="shared" si="1"/>
        <v>-1.4862080478720008</v>
      </c>
      <c r="R9" s="133">
        <f t="shared" si="2"/>
        <v>-2.4059007950929967</v>
      </c>
    </row>
    <row r="10" spans="1:18" ht="19.149999999999999" customHeight="1">
      <c r="A10" s="599"/>
      <c r="B10" s="553"/>
      <c r="C10" s="13" t="s">
        <v>0</v>
      </c>
      <c r="D10" s="14">
        <v>0.26600000000000001</v>
      </c>
      <c r="E10" s="15">
        <v>0.27699999999999997</v>
      </c>
      <c r="F10" s="15">
        <v>0.28100000000000003</v>
      </c>
      <c r="G10" s="15">
        <v>0.27899999999999997</v>
      </c>
      <c r="H10" s="15">
        <v>0.28140598794763</v>
      </c>
      <c r="I10" s="15">
        <v>0.28486488611187999</v>
      </c>
      <c r="J10" s="15">
        <v>0.28052190684342998</v>
      </c>
      <c r="K10" s="15">
        <v>0.27591262122396998</v>
      </c>
      <c r="L10" s="150">
        <v>0.27447879562681998</v>
      </c>
      <c r="M10" s="15">
        <v>0.27205145586003998</v>
      </c>
      <c r="N10" s="474">
        <v>0.27794437788526249</v>
      </c>
      <c r="O10" s="15">
        <v>0.29277894769523999</v>
      </c>
      <c r="P10" s="134">
        <f t="shared" si="0"/>
        <v>1.4834569809977494</v>
      </c>
      <c r="Q10" s="135">
        <f t="shared" si="1"/>
        <v>1.2257040851810008</v>
      </c>
      <c r="R10" s="135">
        <f t="shared" si="2"/>
        <v>1.577894769524002</v>
      </c>
    </row>
    <row r="11" spans="1:18" ht="19.149999999999999" customHeight="1">
      <c r="A11" s="600" t="s">
        <v>54</v>
      </c>
      <c r="B11" s="552"/>
      <c r="C11" s="9" t="s">
        <v>56</v>
      </c>
      <c r="D11" s="10">
        <v>8.6999999999999994E-2</v>
      </c>
      <c r="E11" s="11">
        <v>9.8000000000000004E-2</v>
      </c>
      <c r="F11" s="11">
        <v>0.10199999999999999</v>
      </c>
      <c r="G11" s="11">
        <v>0.105</v>
      </c>
      <c r="H11" s="11">
        <v>9.6271315197679994E-2</v>
      </c>
      <c r="I11" s="11">
        <v>0.10015088752362</v>
      </c>
      <c r="J11" s="11">
        <v>0.10455814604379</v>
      </c>
      <c r="K11" s="11">
        <v>9.9915439911770002E-2</v>
      </c>
      <c r="L11" s="149">
        <v>0.101839228605</v>
      </c>
      <c r="M11" s="11">
        <v>9.9264709225700007E-2</v>
      </c>
      <c r="N11" s="473">
        <v>0.11617546183412492</v>
      </c>
      <c r="O11" s="11">
        <v>0.14034779610931</v>
      </c>
      <c r="P11" s="131">
        <f t="shared" si="0"/>
        <v>2.4172334275185086</v>
      </c>
      <c r="Q11" s="130">
        <f t="shared" si="1"/>
        <v>3.578965006552</v>
      </c>
      <c r="R11" s="130">
        <f t="shared" si="2"/>
        <v>4.2347796109309996</v>
      </c>
    </row>
    <row r="12" spans="1:18" ht="19.149999999999999" customHeight="1">
      <c r="A12" s="599"/>
      <c r="B12" s="553"/>
      <c r="C12" s="13" t="s">
        <v>57</v>
      </c>
      <c r="D12" s="14">
        <v>0.439</v>
      </c>
      <c r="E12" s="15">
        <v>0.442</v>
      </c>
      <c r="F12" s="15">
        <v>0.44700000000000001</v>
      </c>
      <c r="G12" s="15">
        <v>0.433</v>
      </c>
      <c r="H12" s="15">
        <v>0.41733460876591999</v>
      </c>
      <c r="I12" s="15">
        <v>0.41525474509853999</v>
      </c>
      <c r="J12" s="15">
        <v>0.40360935507081003</v>
      </c>
      <c r="K12" s="15">
        <v>0.41757044751215</v>
      </c>
      <c r="L12" s="150">
        <v>0.38707783540405</v>
      </c>
      <c r="M12" s="15">
        <v>0.38363762888177999</v>
      </c>
      <c r="N12" s="474">
        <v>0.37841756337233251</v>
      </c>
      <c r="O12" s="15">
        <v>0.39820354234805999</v>
      </c>
      <c r="P12" s="132">
        <f t="shared" si="0"/>
        <v>1.9785978975727481</v>
      </c>
      <c r="Q12" s="133">
        <f t="shared" si="1"/>
        <v>-0.54058127227500363</v>
      </c>
      <c r="R12" s="133">
        <f t="shared" si="2"/>
        <v>-4.3796457651940015</v>
      </c>
    </row>
    <row r="13" spans="1:18" ht="19.149999999999999" customHeight="1">
      <c r="A13" s="601"/>
      <c r="B13" s="554"/>
      <c r="C13" s="17" t="s">
        <v>0</v>
      </c>
      <c r="D13" s="18">
        <v>0.25800000000000001</v>
      </c>
      <c r="E13" s="19">
        <v>0.26500000000000001</v>
      </c>
      <c r="F13" s="19">
        <v>0.26899999999999996</v>
      </c>
      <c r="G13" s="19">
        <v>0.26300000000000001</v>
      </c>
      <c r="H13" s="19">
        <v>0.25051182639983999</v>
      </c>
      <c r="I13" s="19">
        <v>0.25453523003422002</v>
      </c>
      <c r="J13" s="19">
        <v>0.24992431247156999</v>
      </c>
      <c r="K13" s="19">
        <v>0.25438565309868999</v>
      </c>
      <c r="L13" s="151">
        <v>0.24128634142391001</v>
      </c>
      <c r="M13" s="19">
        <v>0.24004309865998999</v>
      </c>
      <c r="N13" s="475">
        <v>0.24285729377239998</v>
      </c>
      <c r="O13" s="476">
        <v>0.26547161991432999</v>
      </c>
      <c r="P13" s="136">
        <f t="shared" si="0"/>
        <v>2.2614326141930015</v>
      </c>
      <c r="Q13" s="137">
        <f t="shared" si="1"/>
        <v>1.5547307442760006</v>
      </c>
      <c r="R13" s="137">
        <f t="shared" si="2"/>
        <v>4.716199143299793E-2</v>
      </c>
    </row>
    <row r="14" spans="1:18" ht="19.149999999999999" customHeight="1">
      <c r="A14" s="600" t="s">
        <v>55</v>
      </c>
      <c r="B14" s="552"/>
      <c r="C14" s="13" t="s">
        <v>56</v>
      </c>
      <c r="D14" s="14">
        <v>9.3000000000000013E-2</v>
      </c>
      <c r="E14" s="15">
        <v>0.10300000000000001</v>
      </c>
      <c r="F14" s="15">
        <v>0.107</v>
      </c>
      <c r="G14" s="15">
        <v>0.111</v>
      </c>
      <c r="H14" s="15">
        <v>0.10750656873969</v>
      </c>
      <c r="I14" s="15">
        <v>0.11418696552931</v>
      </c>
      <c r="J14" s="15">
        <v>0.11471141738801</v>
      </c>
      <c r="K14" s="15">
        <v>0.11221571761469</v>
      </c>
      <c r="L14" s="150">
        <v>0.11602780044218999</v>
      </c>
      <c r="M14" s="15">
        <v>0.11712366148047</v>
      </c>
      <c r="N14" s="474">
        <v>0.12333693173974358</v>
      </c>
      <c r="O14" s="15">
        <v>0.14493671682609999</v>
      </c>
      <c r="P14" s="131">
        <f t="shared" si="0"/>
        <v>2.1599785086356404</v>
      </c>
      <c r="Q14" s="130">
        <f t="shared" si="1"/>
        <v>3.0225299438089994</v>
      </c>
      <c r="R14" s="130">
        <f t="shared" si="2"/>
        <v>4.193671682609998</v>
      </c>
    </row>
    <row r="15" spans="1:18" ht="19.149999999999999" customHeight="1">
      <c r="A15" s="599"/>
      <c r="B15" s="553"/>
      <c r="C15" s="13" t="s">
        <v>57</v>
      </c>
      <c r="D15" s="14">
        <v>0.43799999999999994</v>
      </c>
      <c r="E15" s="15">
        <v>0.442</v>
      </c>
      <c r="F15" s="15">
        <v>0.44799999999999995</v>
      </c>
      <c r="G15" s="15">
        <v>0.43700000000000006</v>
      </c>
      <c r="H15" s="15">
        <v>0.43416774595768998</v>
      </c>
      <c r="I15" s="15">
        <v>0.43497880753798002</v>
      </c>
      <c r="J15" s="15">
        <v>0.42356644598512</v>
      </c>
      <c r="K15" s="15">
        <v>0.41890944794629997</v>
      </c>
      <c r="L15" s="150">
        <v>0.40478756115621001</v>
      </c>
      <c r="M15" s="15">
        <v>0.39946080634191999</v>
      </c>
      <c r="N15" s="15">
        <v>0.40212226118306971</v>
      </c>
      <c r="O15" s="15">
        <v>0.41035332366920002</v>
      </c>
      <c r="P15" s="132">
        <f t="shared" si="0"/>
        <v>0.82310624861303139</v>
      </c>
      <c r="Q15" s="133">
        <f t="shared" si="1"/>
        <v>-1.3213122315919978</v>
      </c>
      <c r="R15" s="133">
        <f t="shared" si="2"/>
        <v>-3.1646676330799983</v>
      </c>
    </row>
    <row r="16" spans="1:18" ht="19.149999999999999" customHeight="1">
      <c r="A16" s="601"/>
      <c r="B16" s="554"/>
      <c r="C16" s="17" t="s">
        <v>0</v>
      </c>
      <c r="D16" s="18">
        <v>0.26</v>
      </c>
      <c r="E16" s="19">
        <v>0.26800000000000002</v>
      </c>
      <c r="F16" s="19">
        <v>0.27200000000000002</v>
      </c>
      <c r="G16" s="19">
        <v>0.26800000000000002</v>
      </c>
      <c r="H16" s="19">
        <v>0.26629522769737002</v>
      </c>
      <c r="I16" s="19">
        <v>0.27094267579079001</v>
      </c>
      <c r="J16" s="19">
        <v>0.26574226672955997</v>
      </c>
      <c r="K16" s="19">
        <v>0.26268877216914999</v>
      </c>
      <c r="L16" s="151">
        <v>0.25864772396240998</v>
      </c>
      <c r="M16" s="19">
        <v>0.25621667229695</v>
      </c>
      <c r="N16" s="19">
        <v>0.26008424201581909</v>
      </c>
      <c r="O16" s="19">
        <v>0.27619877431544998</v>
      </c>
      <c r="P16" s="134">
        <f t="shared" si="0"/>
        <v>1.611453229963089</v>
      </c>
      <c r="Q16" s="135">
        <f t="shared" si="1"/>
        <v>1.0456507585890007</v>
      </c>
      <c r="R16" s="135">
        <f t="shared" si="2"/>
        <v>0.81987743154499637</v>
      </c>
    </row>
    <row r="17" spans="1:18">
      <c r="A17" s="8" t="s">
        <v>58</v>
      </c>
      <c r="B17" s="63"/>
      <c r="C17" s="63"/>
      <c r="D17" s="63"/>
      <c r="E17" s="63"/>
      <c r="F17" s="63"/>
      <c r="G17" s="63"/>
      <c r="H17" s="63"/>
      <c r="I17" s="63"/>
      <c r="J17" s="63"/>
      <c r="K17" s="63"/>
      <c r="L17" s="63"/>
      <c r="M17" s="63"/>
      <c r="N17" s="63"/>
      <c r="O17" s="63"/>
      <c r="P17" s="63"/>
      <c r="Q17" s="63"/>
    </row>
    <row r="18" spans="1:18" ht="7.15" customHeight="1"/>
    <row r="19" spans="1:18" s="232" customFormat="1">
      <c r="A19" s="232" t="s">
        <v>178</v>
      </c>
      <c r="B19" s="284"/>
      <c r="C19" s="284"/>
      <c r="D19" s="284"/>
      <c r="E19" s="284"/>
      <c r="F19" s="284"/>
      <c r="G19" s="284"/>
      <c r="H19" s="284"/>
      <c r="I19" s="284"/>
      <c r="J19" s="284"/>
      <c r="K19" s="284"/>
      <c r="L19" s="284"/>
      <c r="M19" s="284"/>
      <c r="N19" s="284"/>
      <c r="O19" s="284"/>
      <c r="P19" s="284"/>
      <c r="Q19" s="284"/>
    </row>
    <row r="20" spans="1:18" ht="27" customHeight="1">
      <c r="B20" s="470"/>
      <c r="C20" s="471"/>
      <c r="D20" s="272">
        <v>2014</v>
      </c>
      <c r="E20" s="272">
        <v>2015</v>
      </c>
      <c r="F20" s="272">
        <v>2016</v>
      </c>
      <c r="G20" s="272">
        <v>2017</v>
      </c>
      <c r="H20" s="272">
        <v>2018</v>
      </c>
      <c r="I20" s="272">
        <v>2019</v>
      </c>
      <c r="J20" s="272">
        <v>2020</v>
      </c>
      <c r="K20" s="272">
        <v>2021</v>
      </c>
      <c r="L20" s="272">
        <v>2022</v>
      </c>
      <c r="M20" s="272">
        <v>2023</v>
      </c>
      <c r="N20" s="272">
        <v>2024</v>
      </c>
      <c r="O20" s="272">
        <v>2025</v>
      </c>
      <c r="P20" s="272" t="s">
        <v>155</v>
      </c>
      <c r="Q20" s="272" t="s">
        <v>156</v>
      </c>
      <c r="R20" s="272" t="s">
        <v>157</v>
      </c>
    </row>
    <row r="21" spans="1:18" ht="19.149999999999999" customHeight="1">
      <c r="A21" s="603" t="s">
        <v>52</v>
      </c>
      <c r="B21" s="604"/>
      <c r="C21" s="285" t="s">
        <v>56</v>
      </c>
      <c r="D21" s="296">
        <v>0.11809584751996548</v>
      </c>
      <c r="E21" s="288">
        <v>0.12827348716133077</v>
      </c>
      <c r="F21" s="288">
        <v>0.12468301019786202</v>
      </c>
      <c r="G21" s="288">
        <v>0.15085504650515627</v>
      </c>
      <c r="H21" s="288">
        <v>0.14309607541704955</v>
      </c>
      <c r="I21" s="288">
        <v>0.15701839561502806</v>
      </c>
      <c r="J21" s="288">
        <v>0.13965248817478312</v>
      </c>
      <c r="K21" s="288">
        <v>0.14654581159521834</v>
      </c>
      <c r="L21" s="288">
        <v>0.13571790381593413</v>
      </c>
      <c r="M21" s="288">
        <v>0.13688092820066952</v>
      </c>
      <c r="N21" s="472">
        <v>0.13433906215326433</v>
      </c>
      <c r="O21" s="477">
        <v>0.13485357855521293</v>
      </c>
      <c r="P21" s="289">
        <f>(O21-N21)*100</f>
        <v>5.1451640194860593E-2</v>
      </c>
      <c r="Q21" s="290">
        <f>(O21-J21)*100</f>
        <v>-0.47989096195701908</v>
      </c>
      <c r="R21" s="290">
        <f>(O21-E21)*100</f>
        <v>0.65800913938821592</v>
      </c>
    </row>
    <row r="22" spans="1:18" ht="19.149999999999999" customHeight="1">
      <c r="A22" s="605"/>
      <c r="B22" s="606"/>
      <c r="C22" s="286" t="s">
        <v>57</v>
      </c>
      <c r="D22" s="296">
        <v>0.13254972488611683</v>
      </c>
      <c r="E22" s="288">
        <v>0.14791053771480117</v>
      </c>
      <c r="F22" s="288">
        <v>0.13132691946539851</v>
      </c>
      <c r="G22" s="288">
        <v>0.1479604283938544</v>
      </c>
      <c r="H22" s="288">
        <v>0.16110096717655792</v>
      </c>
      <c r="I22" s="288">
        <v>0.15359262429089385</v>
      </c>
      <c r="J22" s="288">
        <v>0.13959690533221264</v>
      </c>
      <c r="K22" s="288">
        <v>0.14980892180441019</v>
      </c>
      <c r="L22" s="288">
        <v>0.14705949521191494</v>
      </c>
      <c r="M22" s="288">
        <v>0.15588184971626978</v>
      </c>
      <c r="N22" s="288">
        <v>0.16464562518132719</v>
      </c>
      <c r="O22" s="297">
        <v>0.15825483491863807</v>
      </c>
      <c r="P22" s="289">
        <f t="shared" ref="P22:P24" si="3">(O22-N22)*100</f>
        <v>-0.63907902626891278</v>
      </c>
      <c r="Q22" s="290">
        <f t="shared" ref="Q22:Q32" si="4">(O22-J22)*100</f>
        <v>1.8657929586425426</v>
      </c>
      <c r="R22" s="290">
        <f t="shared" ref="R22:R32" si="5">(O22-E22)*100</f>
        <v>1.0344297203836894</v>
      </c>
    </row>
    <row r="23" spans="1:18" ht="19.149999999999999" customHeight="1">
      <c r="A23" s="607"/>
      <c r="B23" s="608"/>
      <c r="C23" s="291" t="s">
        <v>0</v>
      </c>
      <c r="D23" s="298">
        <v>0.12524140347828994</v>
      </c>
      <c r="E23" s="293">
        <v>0.13792595601981517</v>
      </c>
      <c r="F23" s="293">
        <v>0.12798588890104098</v>
      </c>
      <c r="G23" s="293">
        <v>0.14945838908887552</v>
      </c>
      <c r="H23" s="293">
        <v>0.15183613069674901</v>
      </c>
      <c r="I23" s="293">
        <v>0.15535361679419168</v>
      </c>
      <c r="J23" s="293">
        <v>0.13962549926247389</v>
      </c>
      <c r="K23" s="293">
        <v>0.14813413047126947</v>
      </c>
      <c r="L23" s="293">
        <v>0.14133198493958629</v>
      </c>
      <c r="M23" s="293">
        <v>0.14592534426641543</v>
      </c>
      <c r="N23" s="293">
        <v>0.14886349058530912</v>
      </c>
      <c r="O23" s="478">
        <v>0.14637413509726377</v>
      </c>
      <c r="P23" s="294">
        <f t="shared" si="3"/>
        <v>-0.24893554880453528</v>
      </c>
      <c r="Q23" s="295">
        <f t="shared" si="4"/>
        <v>0.67486358347898789</v>
      </c>
      <c r="R23" s="295">
        <f t="shared" si="5"/>
        <v>0.84481790774486032</v>
      </c>
    </row>
    <row r="24" spans="1:18" ht="19.149999999999999" customHeight="1">
      <c r="A24" s="599" t="s">
        <v>53</v>
      </c>
      <c r="B24" s="553"/>
      <c r="C24" s="13" t="s">
        <v>56</v>
      </c>
      <c r="D24" s="185">
        <v>6.3974894671137691E-2</v>
      </c>
      <c r="E24" s="11">
        <v>7.1821499702989053E-2</v>
      </c>
      <c r="F24" s="11">
        <v>7.1227019148036724E-2</v>
      </c>
      <c r="G24" s="11">
        <v>8.2921456958788303E-2</v>
      </c>
      <c r="H24" s="15">
        <v>8.3060948512928612E-2</v>
      </c>
      <c r="I24" s="15">
        <v>9.2520818166789837E-2</v>
      </c>
      <c r="J24" s="15">
        <v>8.1943248235469321E-2</v>
      </c>
      <c r="K24" s="15">
        <v>8.4607964339704078E-2</v>
      </c>
      <c r="L24" s="150">
        <v>7.6047899624723581E-2</v>
      </c>
      <c r="M24" s="15">
        <v>7.6133211372777565E-2</v>
      </c>
      <c r="N24" s="473">
        <v>7.9810033214461298E-2</v>
      </c>
      <c r="O24" s="127">
        <v>0.10078554450833847</v>
      </c>
      <c r="P24" s="131">
        <f t="shared" si="3"/>
        <v>2.0975511293877176</v>
      </c>
      <c r="Q24" s="130">
        <f t="shared" si="4"/>
        <v>1.8842296272869152</v>
      </c>
      <c r="R24" s="130">
        <f t="shared" si="5"/>
        <v>2.896404480534942</v>
      </c>
    </row>
    <row r="25" spans="1:18" ht="19.149999999999999" customHeight="1">
      <c r="A25" s="599"/>
      <c r="B25" s="553"/>
      <c r="C25" s="13" t="s">
        <v>57</v>
      </c>
      <c r="D25" s="186">
        <v>8.4524050748793988E-2</v>
      </c>
      <c r="E25" s="15">
        <v>8.3133826993715271E-2</v>
      </c>
      <c r="F25" s="15">
        <v>8.8403849717193964E-2</v>
      </c>
      <c r="G25" s="15">
        <v>9.8622785704289936E-2</v>
      </c>
      <c r="H25" s="15">
        <v>0.10492515404088451</v>
      </c>
      <c r="I25" s="15">
        <v>0.1048342130419838</v>
      </c>
      <c r="J25" s="15">
        <v>9.9686017533951066E-2</v>
      </c>
      <c r="K25" s="15">
        <v>0.10101749090113969</v>
      </c>
      <c r="L25" s="150">
        <v>0.10205939350335647</v>
      </c>
      <c r="M25" s="15">
        <v>9.6479505547798272E-2</v>
      </c>
      <c r="N25" s="474">
        <v>0.10345241002654115</v>
      </c>
      <c r="O25" s="128">
        <v>0.106771565760774</v>
      </c>
      <c r="P25" s="132">
        <f>(O25-N25)*100</f>
        <v>0.33191557342328454</v>
      </c>
      <c r="Q25" s="133">
        <f>(O25-J25)*100</f>
        <v>0.70855482268229331</v>
      </c>
      <c r="R25" s="133">
        <f t="shared" si="5"/>
        <v>2.3637738767058729</v>
      </c>
    </row>
    <row r="26" spans="1:18" ht="19.149999999999999" customHeight="1">
      <c r="A26" s="599"/>
      <c r="B26" s="553"/>
      <c r="C26" s="13" t="s">
        <v>0</v>
      </c>
      <c r="D26" s="187">
        <v>7.3902535259254012E-2</v>
      </c>
      <c r="E26" s="19">
        <v>7.7354539167279232E-2</v>
      </c>
      <c r="F26" s="19">
        <v>7.9541449900217331E-2</v>
      </c>
      <c r="G26" s="19">
        <v>9.0468645211319185E-2</v>
      </c>
      <c r="H26" s="15">
        <v>9.3732259115036132E-2</v>
      </c>
      <c r="I26" s="15">
        <v>9.8520989101903461E-2</v>
      </c>
      <c r="J26" s="15">
        <v>9.0638772316520858E-2</v>
      </c>
      <c r="K26" s="15">
        <v>9.2689372049089711E-2</v>
      </c>
      <c r="L26" s="150">
        <v>8.8926826713824847E-2</v>
      </c>
      <c r="M26" s="15">
        <v>8.6193021323958438E-2</v>
      </c>
      <c r="N26" s="474">
        <v>9.1523336707025837E-2</v>
      </c>
      <c r="O26" s="128">
        <v>0.10376723734435631</v>
      </c>
      <c r="P26" s="134">
        <f t="shared" ref="P26:P31" si="6">(O26-N26)*100</f>
        <v>1.2243900637330469</v>
      </c>
      <c r="Q26" s="135">
        <f t="shared" si="4"/>
        <v>1.3128465027835448</v>
      </c>
      <c r="R26" s="135">
        <f t="shared" si="5"/>
        <v>2.6412698177077072</v>
      </c>
    </row>
    <row r="27" spans="1:18" ht="19.149999999999999" customHeight="1">
      <c r="A27" s="600" t="s">
        <v>54</v>
      </c>
      <c r="B27" s="552"/>
      <c r="C27" s="9" t="s">
        <v>56</v>
      </c>
      <c r="D27" s="185">
        <v>9.0591446035723777E-2</v>
      </c>
      <c r="E27" s="11">
        <v>9.505477721335491E-2</v>
      </c>
      <c r="F27" s="11">
        <v>9.8031299187415252E-2</v>
      </c>
      <c r="G27" s="11">
        <v>0.10921420680916005</v>
      </c>
      <c r="H27" s="11">
        <v>0.1171158614636891</v>
      </c>
      <c r="I27" s="11">
        <v>0.11170771798018185</v>
      </c>
      <c r="J27" s="11">
        <v>0.11411584899171309</v>
      </c>
      <c r="K27" s="11">
        <v>0.10551286870063611</v>
      </c>
      <c r="L27" s="149">
        <v>9.4258638745395473E-2</v>
      </c>
      <c r="M27" s="11">
        <v>8.5069383292201817E-2</v>
      </c>
      <c r="N27" s="473">
        <v>9.2043079788355922E-2</v>
      </c>
      <c r="O27" s="127">
        <v>0.11069840176397176</v>
      </c>
      <c r="P27" s="131">
        <f t="shared" si="6"/>
        <v>1.8655321975615839</v>
      </c>
      <c r="Q27" s="130">
        <f t="shared" si="4"/>
        <v>-0.34174472277413298</v>
      </c>
      <c r="R27" s="130">
        <f t="shared" si="5"/>
        <v>1.5643624550616853</v>
      </c>
    </row>
    <row r="28" spans="1:18" ht="19.149999999999999" customHeight="1">
      <c r="A28" s="599"/>
      <c r="B28" s="553"/>
      <c r="C28" s="13" t="s">
        <v>57</v>
      </c>
      <c r="D28" s="186">
        <v>0.11148815715891636</v>
      </c>
      <c r="E28" s="15">
        <v>0.10860613092957017</v>
      </c>
      <c r="F28" s="15">
        <v>0.11607846614050045</v>
      </c>
      <c r="G28" s="15">
        <v>0.12820220368778101</v>
      </c>
      <c r="H28" s="15">
        <v>0.12904674931599083</v>
      </c>
      <c r="I28" s="15">
        <v>0.12509207421441282</v>
      </c>
      <c r="J28" s="15">
        <v>0.11514579244840611</v>
      </c>
      <c r="K28" s="15">
        <v>0.11985961793364641</v>
      </c>
      <c r="L28" s="150">
        <v>0.11037338186191392</v>
      </c>
      <c r="M28" s="15">
        <v>0.10819881437796235</v>
      </c>
      <c r="N28" s="474">
        <v>0.10806049971660901</v>
      </c>
      <c r="O28" s="128">
        <v>0.13146136882313586</v>
      </c>
      <c r="P28" s="132">
        <f t="shared" si="6"/>
        <v>2.3400869106526847</v>
      </c>
      <c r="Q28" s="133">
        <f t="shared" si="4"/>
        <v>1.6315576374729746</v>
      </c>
      <c r="R28" s="133">
        <f t="shared" si="5"/>
        <v>2.2855237893565694</v>
      </c>
    </row>
    <row r="29" spans="1:18" ht="19.149999999999999" customHeight="1">
      <c r="A29" s="601"/>
      <c r="B29" s="554"/>
      <c r="C29" s="17" t="s">
        <v>0</v>
      </c>
      <c r="D29" s="187">
        <v>0.10070425148020661</v>
      </c>
      <c r="E29" s="19">
        <v>0.10161463402986537</v>
      </c>
      <c r="F29" s="19">
        <v>0.1067646455694264</v>
      </c>
      <c r="G29" s="19">
        <v>0.11837540712570975</v>
      </c>
      <c r="H29" s="19">
        <v>0.12284802276384182</v>
      </c>
      <c r="I29" s="19">
        <v>0.11826422042021832</v>
      </c>
      <c r="J29" s="19">
        <v>0.11461605669951476</v>
      </c>
      <c r="K29" s="19">
        <v>0.11249389721278984</v>
      </c>
      <c r="L29" s="151">
        <v>0.10213135921934043</v>
      </c>
      <c r="M29" s="19">
        <v>9.6507568817776015E-2</v>
      </c>
      <c r="N29" s="475">
        <v>9.9774878243557755E-2</v>
      </c>
      <c r="O29" s="476">
        <v>0.1207401489917659</v>
      </c>
      <c r="P29" s="136">
        <f t="shared" si="6"/>
        <v>2.0965270748208145</v>
      </c>
      <c r="Q29" s="137">
        <f t="shared" si="4"/>
        <v>0.61240922922511376</v>
      </c>
      <c r="R29" s="137">
        <f>(O29-E29)*100</f>
        <v>1.9125514961900527</v>
      </c>
    </row>
    <row r="30" spans="1:18" ht="19.149999999999999" customHeight="1">
      <c r="A30" s="600" t="s">
        <v>55</v>
      </c>
      <c r="B30" s="552"/>
      <c r="C30" s="13" t="s">
        <v>56</v>
      </c>
      <c r="D30" s="185">
        <v>7.6780295467688206E-2</v>
      </c>
      <c r="E30" s="11">
        <v>8.3971716360155393E-2</v>
      </c>
      <c r="F30" s="11">
        <v>8.407359875325876E-2</v>
      </c>
      <c r="G30" s="11">
        <v>9.7171668922777024E-2</v>
      </c>
      <c r="H30" s="15">
        <v>9.8810016005791618E-2</v>
      </c>
      <c r="I30" s="15">
        <v>0.10415191428426625</v>
      </c>
      <c r="J30" s="15">
        <v>9.6919313262588763E-2</v>
      </c>
      <c r="K30" s="15">
        <v>9.6854846725380847E-2</v>
      </c>
      <c r="L30" s="150">
        <v>8.7342207978461928E-2</v>
      </c>
      <c r="M30" s="15">
        <v>8.5182234054272915E-2</v>
      </c>
      <c r="N30" s="474">
        <v>8.9009488462158892E-2</v>
      </c>
      <c r="O30" s="128">
        <v>0.10720052356327378</v>
      </c>
      <c r="P30" s="131">
        <f t="shared" si="6"/>
        <v>1.8191035101114887</v>
      </c>
      <c r="Q30" s="130">
        <f t="shared" si="4"/>
        <v>1.0281210300685018</v>
      </c>
      <c r="R30" s="130">
        <f t="shared" si="5"/>
        <v>2.3228807203118387</v>
      </c>
    </row>
    <row r="31" spans="1:18" ht="19.149999999999999" customHeight="1">
      <c r="A31" s="599"/>
      <c r="B31" s="553"/>
      <c r="C31" s="13" t="s">
        <v>57</v>
      </c>
      <c r="D31" s="186">
        <v>9.7042540918106143E-2</v>
      </c>
      <c r="E31" s="15">
        <v>9.6699068068394789E-2</v>
      </c>
      <c r="F31" s="15">
        <v>0.10069340187898586</v>
      </c>
      <c r="G31" s="15">
        <v>0.11212849669760847</v>
      </c>
      <c r="H31" s="15">
        <v>0.117229117214308</v>
      </c>
      <c r="I31" s="15">
        <v>0.11530808314914245</v>
      </c>
      <c r="J31" s="15">
        <v>0.10794171137518366</v>
      </c>
      <c r="K31" s="15">
        <v>0.11122705719835187</v>
      </c>
      <c r="L31" s="150">
        <v>0.10898428802905899</v>
      </c>
      <c r="M31" s="15">
        <v>0.10580128565732519</v>
      </c>
      <c r="N31" s="474">
        <v>0.11075994705012691</v>
      </c>
      <c r="O31" s="128">
        <v>0.11909921727548529</v>
      </c>
      <c r="P31" s="132">
        <f t="shared" si="6"/>
        <v>0.83392702253583806</v>
      </c>
      <c r="Q31" s="133">
        <f t="shared" si="4"/>
        <v>1.1157505900301636</v>
      </c>
      <c r="R31" s="133">
        <f t="shared" si="5"/>
        <v>2.2400149207090507</v>
      </c>
    </row>
    <row r="32" spans="1:18" ht="19.149999999999999" customHeight="1">
      <c r="A32" s="601"/>
      <c r="B32" s="554"/>
      <c r="C32" s="17" t="s">
        <v>0</v>
      </c>
      <c r="D32" s="187">
        <v>8.6595361883029257E-2</v>
      </c>
      <c r="E32" s="19">
        <v>9.0180842742668119E-2</v>
      </c>
      <c r="F32" s="19">
        <v>9.2138111015968263E-2</v>
      </c>
      <c r="G32" s="19">
        <v>0.10437158863638833</v>
      </c>
      <c r="H32" s="19">
        <v>0.10775422659547022</v>
      </c>
      <c r="I32" s="19">
        <v>0.10959516791146166</v>
      </c>
      <c r="J32" s="19">
        <v>0.102302216363337</v>
      </c>
      <c r="K32" s="19">
        <v>0.10389992435398193</v>
      </c>
      <c r="L32" s="151">
        <v>9.8016296696286462E-2</v>
      </c>
      <c r="M32" s="19">
        <v>9.5338175248629461E-2</v>
      </c>
      <c r="N32" s="475">
        <v>9.9669192615077132E-2</v>
      </c>
      <c r="O32" s="129">
        <v>0.11306939110441915</v>
      </c>
      <c r="P32" s="134">
        <f>(O32-N32)*100</f>
        <v>1.3400198489342015</v>
      </c>
      <c r="Q32" s="135">
        <f t="shared" si="4"/>
        <v>1.0767174741082144</v>
      </c>
      <c r="R32" s="135">
        <f t="shared" si="5"/>
        <v>2.2888548361751027</v>
      </c>
    </row>
    <row r="33" spans="1:18">
      <c r="A33" s="8" t="s">
        <v>58</v>
      </c>
      <c r="B33" s="79"/>
      <c r="C33" s="79"/>
      <c r="D33" s="79"/>
      <c r="E33" s="79"/>
      <c r="F33" s="79"/>
      <c r="G33" s="79"/>
      <c r="H33" s="79"/>
      <c r="I33" s="79"/>
      <c r="J33" s="79"/>
      <c r="K33" s="79"/>
      <c r="L33" s="79"/>
      <c r="M33" s="79"/>
      <c r="N33" s="79"/>
    </row>
    <row r="35" spans="1:18" s="232" customFormat="1">
      <c r="A35" s="282" t="s">
        <v>199</v>
      </c>
      <c r="B35" s="284"/>
      <c r="C35" s="284"/>
      <c r="D35" s="284"/>
      <c r="E35" s="284"/>
      <c r="F35" s="284"/>
      <c r="G35" s="284"/>
      <c r="H35" s="284"/>
      <c r="I35" s="284"/>
      <c r="J35" s="284"/>
      <c r="K35" s="284"/>
      <c r="L35" s="284"/>
      <c r="M35" s="284"/>
      <c r="N35" s="284"/>
      <c r="O35" s="284"/>
    </row>
    <row r="36" spans="1:18" ht="27.75" customHeight="1">
      <c r="A36" s="30"/>
      <c r="B36" s="318"/>
      <c r="C36" s="319"/>
      <c r="D36" s="271">
        <v>2014</v>
      </c>
      <c r="E36" s="272">
        <v>2015</v>
      </c>
      <c r="F36" s="271">
        <v>2016</v>
      </c>
      <c r="G36" s="271">
        <v>2017</v>
      </c>
      <c r="H36" s="271">
        <v>2018</v>
      </c>
      <c r="I36" s="271">
        <v>2019</v>
      </c>
      <c r="J36" s="271">
        <v>2020</v>
      </c>
      <c r="K36" s="271">
        <v>2021</v>
      </c>
      <c r="L36" s="271">
        <v>2022</v>
      </c>
      <c r="M36" s="271">
        <v>2023</v>
      </c>
      <c r="N36" s="271">
        <v>2024</v>
      </c>
      <c r="O36" s="271">
        <v>2025</v>
      </c>
      <c r="P36" s="272" t="s">
        <v>155</v>
      </c>
      <c r="Q36" s="272" t="s">
        <v>156</v>
      </c>
      <c r="R36" s="272" t="s">
        <v>157</v>
      </c>
    </row>
    <row r="37" spans="1:18" ht="16.899999999999999" customHeight="1">
      <c r="A37" s="583" t="s">
        <v>52</v>
      </c>
      <c r="B37" s="602" t="s">
        <v>82</v>
      </c>
      <c r="C37" s="285" t="s">
        <v>56</v>
      </c>
      <c r="D37" s="299">
        <v>159911.49099239</v>
      </c>
      <c r="E37" s="300">
        <v>160299.776809459</v>
      </c>
      <c r="F37" s="300">
        <v>161011.92183103701</v>
      </c>
      <c r="G37" s="300">
        <v>167070.81339823201</v>
      </c>
      <c r="H37" s="300">
        <v>171249.01632814499</v>
      </c>
      <c r="I37" s="300">
        <v>168060.97152114901</v>
      </c>
      <c r="J37" s="300">
        <v>170272.37484263399</v>
      </c>
      <c r="K37" s="300">
        <v>176282.00472984</v>
      </c>
      <c r="L37" s="300">
        <v>186208.69878072999</v>
      </c>
      <c r="M37" s="300">
        <v>199955.90440666801</v>
      </c>
      <c r="N37" s="479">
        <v>194584.63999379627</v>
      </c>
      <c r="O37" s="480">
        <v>192387.350573795</v>
      </c>
      <c r="P37" s="288">
        <f>((O37/N37)-1)</f>
        <v>-1.1292203845438831E-2</v>
      </c>
      <c r="Q37" s="288">
        <f>((O37/J37)-1)</f>
        <v>0.12987999815941786</v>
      </c>
      <c r="R37" s="288">
        <f>((O37/E37)-1)</f>
        <v>0.20017229220772426</v>
      </c>
    </row>
    <row r="38" spans="1:18" ht="16.899999999999999" customHeight="1">
      <c r="A38" s="584"/>
      <c r="B38" s="581"/>
      <c r="C38" s="286" t="s">
        <v>57</v>
      </c>
      <c r="D38" s="299">
        <v>153787.57902010999</v>
      </c>
      <c r="E38" s="300">
        <v>151476.89406121901</v>
      </c>
      <c r="F38" s="300">
        <v>157965.124799407</v>
      </c>
      <c r="G38" s="300">
        <v>156303.24454331701</v>
      </c>
      <c r="H38" s="300">
        <v>158154.687448207</v>
      </c>
      <c r="I38" s="300">
        <v>159524.44652701801</v>
      </c>
      <c r="J38" s="300">
        <v>160725.12739952901</v>
      </c>
      <c r="K38" s="300">
        <v>166541.051493704</v>
      </c>
      <c r="L38" s="300">
        <v>180125.82987268301</v>
      </c>
      <c r="M38" s="300">
        <v>177639.83260715599</v>
      </c>
      <c r="N38" s="300">
        <v>172808.37798755325</v>
      </c>
      <c r="O38" s="301">
        <v>181509.334859336</v>
      </c>
      <c r="P38" s="288">
        <f t="shared" ref="P38:P72" si="7">((O38/N38)-1)</f>
        <v>5.0350318503709524E-2</v>
      </c>
      <c r="Q38" s="288">
        <f t="shared" ref="Q38:Q71" si="8">((O38/J38)-1)</f>
        <v>0.12931523400284384</v>
      </c>
      <c r="R38" s="288">
        <f t="shared" ref="R38:R70" si="9">((O38/E38)-1)</f>
        <v>0.19826417081128866</v>
      </c>
    </row>
    <row r="39" spans="1:18" ht="16.899999999999999" customHeight="1">
      <c r="A39" s="584"/>
      <c r="B39" s="582"/>
      <c r="C39" s="291" t="s">
        <v>0</v>
      </c>
      <c r="D39" s="302">
        <v>313699.07001248997</v>
      </c>
      <c r="E39" s="303">
        <v>311776.67087067303</v>
      </c>
      <c r="F39" s="303">
        <v>318977.046630439</v>
      </c>
      <c r="G39" s="303">
        <v>323374.05794154998</v>
      </c>
      <c r="H39" s="303">
        <v>329403.70377635199</v>
      </c>
      <c r="I39" s="303">
        <v>327585.41804816399</v>
      </c>
      <c r="J39" s="303">
        <v>330997.50224216399</v>
      </c>
      <c r="K39" s="303">
        <v>342823.056223544</v>
      </c>
      <c r="L39" s="303">
        <v>366334.52865341498</v>
      </c>
      <c r="M39" s="303">
        <v>377595.737013823</v>
      </c>
      <c r="N39" s="303">
        <v>367393.01798134949</v>
      </c>
      <c r="O39" s="304">
        <v>373896.685433131</v>
      </c>
      <c r="P39" s="305">
        <f t="shared" si="7"/>
        <v>1.7702207536539616E-2</v>
      </c>
      <c r="Q39" s="305">
        <f t="shared" si="8"/>
        <v>0.12960576107181976</v>
      </c>
      <c r="R39" s="305">
        <f t="shared" si="9"/>
        <v>0.19924523021231999</v>
      </c>
    </row>
    <row r="40" spans="1:18" ht="16.899999999999999" customHeight="1">
      <c r="A40" s="584"/>
      <c r="B40" s="578" t="s">
        <v>83</v>
      </c>
      <c r="C40" s="306" t="s">
        <v>56</v>
      </c>
      <c r="D40" s="307">
        <v>21413.759084613001</v>
      </c>
      <c r="E40" s="308">
        <v>23587.915544261901</v>
      </c>
      <c r="F40" s="308">
        <v>22935.0638974508</v>
      </c>
      <c r="G40" s="308">
        <v>29681.004663708001</v>
      </c>
      <c r="H40" s="308">
        <v>28597.210787095199</v>
      </c>
      <c r="I40" s="308">
        <v>31303.962004018598</v>
      </c>
      <c r="J40" s="308">
        <v>27638.786057225301</v>
      </c>
      <c r="K40" s="308">
        <v>30269.216325544599</v>
      </c>
      <c r="L40" s="308">
        <v>29240.284372883001</v>
      </c>
      <c r="M40" s="308">
        <v>31710.746163134801</v>
      </c>
      <c r="N40" s="308">
        <v>30196.9476770191</v>
      </c>
      <c r="O40" s="309">
        <v>29988.129235171698</v>
      </c>
      <c r="P40" s="310">
        <f t="shared" si="7"/>
        <v>-6.9152168649919687E-3</v>
      </c>
      <c r="Q40" s="310">
        <f t="shared" si="8"/>
        <v>8.5001677464493275E-2</v>
      </c>
      <c r="R40" s="310">
        <f t="shared" si="9"/>
        <v>0.27133443304475202</v>
      </c>
    </row>
    <row r="41" spans="1:18" ht="16.899999999999999" customHeight="1">
      <c r="A41" s="584"/>
      <c r="B41" s="579"/>
      <c r="C41" s="311" t="s">
        <v>57</v>
      </c>
      <c r="D41" s="307">
        <v>23499.331171853999</v>
      </c>
      <c r="E41" s="308">
        <v>26294.221256856101</v>
      </c>
      <c r="F41" s="308">
        <v>23881.3354387666</v>
      </c>
      <c r="G41" s="308">
        <v>27142.7475819971</v>
      </c>
      <c r="H41" s="308">
        <v>30371.799363815499</v>
      </c>
      <c r="I41" s="308">
        <v>28947.973616262301</v>
      </c>
      <c r="J41" s="308">
        <v>26076.998715076701</v>
      </c>
      <c r="K41" s="308">
        <v>29345.5624274441</v>
      </c>
      <c r="L41" s="308">
        <v>31056.343868070198</v>
      </c>
      <c r="M41" s="308">
        <v>32804.442933473598</v>
      </c>
      <c r="N41" s="308">
        <v>34059.968185966354</v>
      </c>
      <c r="O41" s="309">
        <v>34125.2091677645</v>
      </c>
      <c r="P41" s="312">
        <f t="shared" si="7"/>
        <v>1.9154739500029105E-3</v>
      </c>
      <c r="Q41" s="312">
        <f t="shared" si="8"/>
        <v>0.30863254397580042</v>
      </c>
      <c r="R41" s="312">
        <f t="shared" si="9"/>
        <v>0.29782163291360098</v>
      </c>
    </row>
    <row r="42" spans="1:18" ht="16.899999999999999" customHeight="1">
      <c r="A42" s="584"/>
      <c r="B42" s="580"/>
      <c r="C42" s="313" t="s">
        <v>0</v>
      </c>
      <c r="D42" s="314">
        <v>44913.090256465999</v>
      </c>
      <c r="E42" s="315">
        <v>49882.136801118097</v>
      </c>
      <c r="F42" s="315">
        <v>46816.399336217502</v>
      </c>
      <c r="G42" s="315">
        <v>56823.752245705196</v>
      </c>
      <c r="H42" s="315">
        <v>58969.010150910799</v>
      </c>
      <c r="I42" s="315">
        <v>60251.935620281001</v>
      </c>
      <c r="J42" s="315">
        <v>53715.784772302097</v>
      </c>
      <c r="K42" s="315">
        <v>59614.778752988801</v>
      </c>
      <c r="L42" s="315">
        <v>60296.628240953098</v>
      </c>
      <c r="M42" s="315">
        <v>64515.189096608403</v>
      </c>
      <c r="N42" s="315">
        <v>64256.91586298545</v>
      </c>
      <c r="O42" s="316">
        <v>64113.338402936199</v>
      </c>
      <c r="P42" s="317">
        <f t="shared" si="7"/>
        <v>-2.2344281252993925E-3</v>
      </c>
      <c r="Q42" s="317">
        <f t="shared" si="8"/>
        <v>0.19356607512500634</v>
      </c>
      <c r="R42" s="317">
        <f t="shared" si="9"/>
        <v>0.28529655131973253</v>
      </c>
    </row>
    <row r="43" spans="1:18" ht="16.899999999999999" customHeight="1">
      <c r="A43" s="584"/>
      <c r="B43" s="581" t="s">
        <v>6</v>
      </c>
      <c r="C43" s="285" t="s">
        <v>56</v>
      </c>
      <c r="D43" s="299">
        <v>181325.250077</v>
      </c>
      <c r="E43" s="300">
        <v>183887.692353722</v>
      </c>
      <c r="F43" s="300">
        <v>183946.985728486</v>
      </c>
      <c r="G43" s="300">
        <v>196751.81806193999</v>
      </c>
      <c r="H43" s="300">
        <v>199846.22711524001</v>
      </c>
      <c r="I43" s="300">
        <v>199364.93352516799</v>
      </c>
      <c r="J43" s="300">
        <v>197911.16089986</v>
      </c>
      <c r="K43" s="300">
        <v>206551.221055384</v>
      </c>
      <c r="L43" s="300">
        <v>215448.98315361401</v>
      </c>
      <c r="M43" s="300">
        <v>231666.65056980299</v>
      </c>
      <c r="N43" s="300">
        <v>224781.58767081541</v>
      </c>
      <c r="O43" s="301">
        <v>222375.47980896701</v>
      </c>
      <c r="P43" s="288">
        <f t="shared" si="7"/>
        <v>-1.0704203519427358E-2</v>
      </c>
      <c r="Q43" s="288">
        <f t="shared" si="8"/>
        <v>0.1236126290092634</v>
      </c>
      <c r="R43" s="288">
        <f t="shared" si="9"/>
        <v>0.20930050816675005</v>
      </c>
    </row>
    <row r="44" spans="1:18" ht="16.899999999999999" customHeight="1">
      <c r="A44" s="584"/>
      <c r="B44" s="581"/>
      <c r="C44" s="286" t="s">
        <v>57</v>
      </c>
      <c r="D44" s="299">
        <v>177286.91019195999</v>
      </c>
      <c r="E44" s="300">
        <v>177771.11531807299</v>
      </c>
      <c r="F44" s="300">
        <v>181846.460238175</v>
      </c>
      <c r="G44" s="300">
        <v>183445.99212531399</v>
      </c>
      <c r="H44" s="300">
        <v>188526.48681202301</v>
      </c>
      <c r="I44" s="300">
        <v>188472.42014328</v>
      </c>
      <c r="J44" s="300">
        <v>186802.12611460601</v>
      </c>
      <c r="K44" s="300">
        <v>195886.61392114899</v>
      </c>
      <c r="L44" s="300">
        <v>211182.17374075399</v>
      </c>
      <c r="M44" s="300">
        <v>210444.27554062899</v>
      </c>
      <c r="N44" s="300">
        <v>206868.34617351959</v>
      </c>
      <c r="O44" s="301">
        <v>215634.5440271</v>
      </c>
      <c r="P44" s="288">
        <f>((O44/N44)-1)</f>
        <v>4.2375733241601932E-2</v>
      </c>
      <c r="Q44" s="288">
        <f t="shared" si="8"/>
        <v>0.15434737554756128</v>
      </c>
      <c r="R44" s="288">
        <f t="shared" si="9"/>
        <v>0.21298976856437402</v>
      </c>
    </row>
    <row r="45" spans="1:18" ht="16.899999999999999" customHeight="1">
      <c r="A45" s="585"/>
      <c r="B45" s="582"/>
      <c r="C45" s="291" t="s">
        <v>0</v>
      </c>
      <c r="D45" s="299">
        <v>358612.16026896</v>
      </c>
      <c r="E45" s="300">
        <v>361658.80767179001</v>
      </c>
      <c r="F45" s="300">
        <v>365793.44596665702</v>
      </c>
      <c r="G45" s="300">
        <v>380197.81018725497</v>
      </c>
      <c r="H45" s="300">
        <v>388372.713927262</v>
      </c>
      <c r="I45" s="300">
        <v>387837.35366844502</v>
      </c>
      <c r="J45" s="300">
        <v>384713.28701446502</v>
      </c>
      <c r="K45" s="300">
        <v>402437.83497653197</v>
      </c>
      <c r="L45" s="300">
        <v>426631.156894368</v>
      </c>
      <c r="M45" s="300">
        <v>442110.92611043103</v>
      </c>
      <c r="N45" s="303">
        <v>431649.93384433503</v>
      </c>
      <c r="O45" s="301">
        <v>438010.023836067</v>
      </c>
      <c r="P45" s="305">
        <f t="shared" si="7"/>
        <v>1.4734370361390026E-2</v>
      </c>
      <c r="Q45" s="305">
        <f t="shared" si="8"/>
        <v>0.13853625185448304</v>
      </c>
      <c r="R45" s="305">
        <f t="shared" si="9"/>
        <v>0.21111394094283109</v>
      </c>
    </row>
    <row r="46" spans="1:18" ht="16.899999999999999" customHeight="1">
      <c r="A46" s="586" t="s">
        <v>53</v>
      </c>
      <c r="B46" s="589" t="s">
        <v>82</v>
      </c>
      <c r="C46" s="9" t="s">
        <v>56</v>
      </c>
      <c r="D46" s="198">
        <v>1146930.1425985</v>
      </c>
      <c r="E46" s="80">
        <v>1119507.1642708101</v>
      </c>
      <c r="F46" s="80">
        <v>1142361.70386915</v>
      </c>
      <c r="G46" s="80">
        <v>1151653.7941055901</v>
      </c>
      <c r="H46" s="80">
        <v>1176310.22685377</v>
      </c>
      <c r="I46" s="80">
        <v>1185654.324092</v>
      </c>
      <c r="J46" s="80">
        <v>1172454.4984198201</v>
      </c>
      <c r="K46" s="80">
        <v>1176600.81628246</v>
      </c>
      <c r="L46" s="80">
        <v>1207046.4216448399</v>
      </c>
      <c r="M46" s="80">
        <v>1215633.92438536</v>
      </c>
      <c r="N46" s="481">
        <v>1217954.8887921523</v>
      </c>
      <c r="O46" s="199">
        <v>1190178.8227667499</v>
      </c>
      <c r="P46" s="11">
        <f t="shared" si="7"/>
        <v>-2.2805496559029304E-2</v>
      </c>
      <c r="Q46" s="11">
        <f t="shared" si="8"/>
        <v>1.5117281200095922E-2</v>
      </c>
      <c r="R46" s="11">
        <f t="shared" si="9"/>
        <v>6.3127473187696515E-2</v>
      </c>
    </row>
    <row r="47" spans="1:18" ht="16.899999999999999" customHeight="1">
      <c r="A47" s="587"/>
      <c r="B47" s="590"/>
      <c r="C47" s="13" t="s">
        <v>57</v>
      </c>
      <c r="D47" s="188">
        <v>1048469.9020838001</v>
      </c>
      <c r="E47" s="189">
        <v>1058743.5227675899</v>
      </c>
      <c r="F47" s="189">
        <v>1051907.9248466601</v>
      </c>
      <c r="G47" s="189">
        <v>1047680.7849903801</v>
      </c>
      <c r="H47" s="189">
        <v>1094752.8637715499</v>
      </c>
      <c r="I47" s="189">
        <v>1111571.2923482601</v>
      </c>
      <c r="J47" s="189">
        <v>1105095.6360375499</v>
      </c>
      <c r="K47" s="189">
        <v>1121278.1544792501</v>
      </c>
      <c r="L47" s="189">
        <v>1150408.7962680501</v>
      </c>
      <c r="M47" s="189">
        <v>1162664.1350796099</v>
      </c>
      <c r="N47" s="482">
        <v>1165198.0386582988</v>
      </c>
      <c r="O47" s="190">
        <v>1173348.37023515</v>
      </c>
      <c r="P47" s="15">
        <f t="shared" si="7"/>
        <v>6.9948037212936853E-3</v>
      </c>
      <c r="Q47" s="15">
        <f t="shared" si="8"/>
        <v>6.1761834878226729E-2</v>
      </c>
      <c r="R47" s="15">
        <f t="shared" si="9"/>
        <v>0.10824609076991498</v>
      </c>
    </row>
    <row r="48" spans="1:18" ht="16.899999999999999" customHeight="1">
      <c r="A48" s="587"/>
      <c r="B48" s="591"/>
      <c r="C48" s="17" t="s">
        <v>0</v>
      </c>
      <c r="D48" s="200">
        <v>2195400.0446823998</v>
      </c>
      <c r="E48" s="81">
        <v>2178250.6870383602</v>
      </c>
      <c r="F48" s="81">
        <v>2194269.6287158299</v>
      </c>
      <c r="G48" s="81">
        <v>2199334.5790959699</v>
      </c>
      <c r="H48" s="81">
        <v>2271063.0906253099</v>
      </c>
      <c r="I48" s="81">
        <v>2297225.6164402999</v>
      </c>
      <c r="J48" s="81">
        <v>2277550.1344573698</v>
      </c>
      <c r="K48" s="81">
        <v>2297878.9707617001</v>
      </c>
      <c r="L48" s="81">
        <v>2357455.21791289</v>
      </c>
      <c r="M48" s="81">
        <v>2378298.0594649701</v>
      </c>
      <c r="N48" s="483">
        <v>2383152.9274504511</v>
      </c>
      <c r="O48" s="201">
        <v>2363527.1930018999</v>
      </c>
      <c r="P48" s="20">
        <f t="shared" si="7"/>
        <v>-8.2351972559089326E-3</v>
      </c>
      <c r="Q48" s="20">
        <f t="shared" si="8"/>
        <v>3.7749798453948991E-2</v>
      </c>
      <c r="R48" s="20">
        <f t="shared" si="9"/>
        <v>8.5057476196851001E-2</v>
      </c>
    </row>
    <row r="49" spans="1:18" ht="16.899999999999999" customHeight="1">
      <c r="A49" s="587"/>
      <c r="B49" s="592" t="s">
        <v>83</v>
      </c>
      <c r="C49" s="35" t="s">
        <v>56</v>
      </c>
      <c r="D49" s="193">
        <v>78389.708406499005</v>
      </c>
      <c r="E49" s="194">
        <v>86626.315348223303</v>
      </c>
      <c r="F49" s="194">
        <v>87607.004761092103</v>
      </c>
      <c r="G49" s="194">
        <v>104131.550393346</v>
      </c>
      <c r="H49" s="194">
        <v>106556.093373355</v>
      </c>
      <c r="I49" s="194">
        <v>120881.790264745</v>
      </c>
      <c r="J49" s="194">
        <v>104650.099053408</v>
      </c>
      <c r="K49" s="194">
        <v>108751.00069478501</v>
      </c>
      <c r="L49" s="194">
        <v>99348.597268565107</v>
      </c>
      <c r="M49" s="194">
        <v>100176.903917794</v>
      </c>
      <c r="N49" s="484">
        <v>105635.81829497601</v>
      </c>
      <c r="O49" s="195">
        <v>133397.34474047599</v>
      </c>
      <c r="P49" s="202">
        <f t="shared" si="7"/>
        <v>0.26280410275214683</v>
      </c>
      <c r="Q49" s="202">
        <f t="shared" si="8"/>
        <v>0.27469869543455361</v>
      </c>
      <c r="R49" s="202">
        <f t="shared" si="9"/>
        <v>0.53991710491483991</v>
      </c>
    </row>
    <row r="50" spans="1:18" ht="16.899999999999999" customHeight="1">
      <c r="A50" s="587"/>
      <c r="B50" s="593"/>
      <c r="C50" s="84" t="s">
        <v>57</v>
      </c>
      <c r="D50" s="193">
        <v>96803.114581875998</v>
      </c>
      <c r="E50" s="194">
        <v>95998.0894091433</v>
      </c>
      <c r="F50" s="194">
        <v>102010.863116986</v>
      </c>
      <c r="G50" s="194">
        <v>114630.36329949999</v>
      </c>
      <c r="H50" s="194">
        <v>128332.410844193</v>
      </c>
      <c r="I50" s="194">
        <v>130177.78759104499</v>
      </c>
      <c r="J50" s="194">
        <v>122360.18222108101</v>
      </c>
      <c r="K50" s="194">
        <v>125996.562359478</v>
      </c>
      <c r="L50" s="194">
        <v>130754.77729660099</v>
      </c>
      <c r="M50" s="194">
        <v>124151.318713195</v>
      </c>
      <c r="N50" s="484">
        <v>134451.92046187798</v>
      </c>
      <c r="O50" s="195">
        <v>140255.54703659099</v>
      </c>
      <c r="P50" s="184">
        <f t="shared" si="7"/>
        <v>4.316507012154247E-2</v>
      </c>
      <c r="Q50" s="184">
        <f t="shared" si="8"/>
        <v>0.14625153780154188</v>
      </c>
      <c r="R50" s="184">
        <f t="shared" si="9"/>
        <v>0.46102435892054738</v>
      </c>
    </row>
    <row r="51" spans="1:18" ht="16.899999999999999" customHeight="1">
      <c r="A51" s="587"/>
      <c r="B51" s="594"/>
      <c r="C51" s="85" t="s">
        <v>0</v>
      </c>
      <c r="D51" s="193">
        <v>175192.82298837</v>
      </c>
      <c r="E51" s="194">
        <v>182624.40475736599</v>
      </c>
      <c r="F51" s="194">
        <v>189617.86787807901</v>
      </c>
      <c r="G51" s="194">
        <v>218761.91369284701</v>
      </c>
      <c r="H51" s="194">
        <v>234888.50421754899</v>
      </c>
      <c r="I51" s="194">
        <v>251059.57785579</v>
      </c>
      <c r="J51" s="194">
        <v>227010.28127449</v>
      </c>
      <c r="K51" s="194">
        <v>234747.563054264</v>
      </c>
      <c r="L51" s="194">
        <v>230103.374565165</v>
      </c>
      <c r="M51" s="194">
        <v>224328.22263099</v>
      </c>
      <c r="N51" s="484">
        <v>240087.73875685397</v>
      </c>
      <c r="O51" s="195">
        <v>273652.89177706803</v>
      </c>
      <c r="P51" s="203">
        <f t="shared" si="7"/>
        <v>0.13980369507418611</v>
      </c>
      <c r="Q51" s="203">
        <f t="shared" si="8"/>
        <v>0.20546474917662438</v>
      </c>
      <c r="R51" s="203">
        <f t="shared" si="9"/>
        <v>0.49844645429860313</v>
      </c>
    </row>
    <row r="52" spans="1:18" ht="16.899999999999999" customHeight="1">
      <c r="A52" s="587"/>
      <c r="B52" s="589" t="s">
        <v>6</v>
      </c>
      <c r="C52" s="9" t="s">
        <v>56</v>
      </c>
      <c r="D52" s="198">
        <v>1225319.8510050001</v>
      </c>
      <c r="E52" s="80">
        <v>1206133.4796190299</v>
      </c>
      <c r="F52" s="80">
        <v>1229968.7086302401</v>
      </c>
      <c r="G52" s="80">
        <v>1255785.34449894</v>
      </c>
      <c r="H52" s="80">
        <v>1282866.3202271201</v>
      </c>
      <c r="I52" s="80">
        <v>1306536.1143567499</v>
      </c>
      <c r="J52" s="80">
        <v>1277104.59747323</v>
      </c>
      <c r="K52" s="80">
        <v>1285351.8169772499</v>
      </c>
      <c r="L52" s="80">
        <v>1306395.0189133999</v>
      </c>
      <c r="M52" s="80">
        <v>1315810.8283031599</v>
      </c>
      <c r="N52" s="481">
        <v>1323590.7070871273</v>
      </c>
      <c r="O52" s="199">
        <v>1323576.1675072301</v>
      </c>
      <c r="P52" s="11">
        <f t="shared" si="7"/>
        <v>-1.0984951631431983E-5</v>
      </c>
      <c r="Q52" s="11">
        <f t="shared" si="8"/>
        <v>3.6388225464025981E-2</v>
      </c>
      <c r="R52" s="11">
        <f t="shared" si="9"/>
        <v>9.7371219581182444E-2</v>
      </c>
    </row>
    <row r="53" spans="1:18" ht="16.899999999999999" customHeight="1">
      <c r="A53" s="587"/>
      <c r="B53" s="590"/>
      <c r="C53" s="13" t="s">
        <v>57</v>
      </c>
      <c r="D53" s="188">
        <v>1145273.0166656999</v>
      </c>
      <c r="E53" s="189">
        <v>1154741.6121767201</v>
      </c>
      <c r="F53" s="189">
        <v>1153918.78796366</v>
      </c>
      <c r="G53" s="189">
        <v>1162311.14828988</v>
      </c>
      <c r="H53" s="189">
        <v>1223085.2746157299</v>
      </c>
      <c r="I53" s="189">
        <v>1241749.07993931</v>
      </c>
      <c r="J53" s="189">
        <v>1227455.8182586399</v>
      </c>
      <c r="K53" s="189">
        <v>1247274.71683873</v>
      </c>
      <c r="L53" s="189">
        <v>1281163.57356465</v>
      </c>
      <c r="M53" s="189">
        <v>1286815.4537928</v>
      </c>
      <c r="N53" s="482">
        <v>1299649.9591201772</v>
      </c>
      <c r="O53" s="190">
        <v>1313603.91727175</v>
      </c>
      <c r="P53" s="15">
        <f t="shared" si="7"/>
        <v>1.0736704951708198E-2</v>
      </c>
      <c r="Q53" s="15">
        <f t="shared" si="8"/>
        <v>7.0184276885278285E-2</v>
      </c>
      <c r="R53" s="15">
        <f t="shared" si="9"/>
        <v>0.13757389828151267</v>
      </c>
    </row>
    <row r="54" spans="1:18" ht="16.899999999999999" customHeight="1">
      <c r="A54" s="596"/>
      <c r="B54" s="591"/>
      <c r="C54" s="17" t="s">
        <v>0</v>
      </c>
      <c r="D54" s="200">
        <v>2370592.8676707</v>
      </c>
      <c r="E54" s="81">
        <v>2360875.0917957202</v>
      </c>
      <c r="F54" s="81">
        <v>2383887.4965939098</v>
      </c>
      <c r="G54" s="81">
        <v>2418096.4927888201</v>
      </c>
      <c r="H54" s="81">
        <v>2505951.59484286</v>
      </c>
      <c r="I54" s="81">
        <v>2548285.1942961202</v>
      </c>
      <c r="J54" s="81">
        <v>2504560.4157318501</v>
      </c>
      <c r="K54" s="81">
        <v>2532626.5338159599</v>
      </c>
      <c r="L54" s="81">
        <v>2587558.5924780602</v>
      </c>
      <c r="M54" s="81">
        <v>2602626.2820959399</v>
      </c>
      <c r="N54" s="483">
        <v>2623240.6662073042</v>
      </c>
      <c r="O54" s="201">
        <v>2637180.0847789599</v>
      </c>
      <c r="P54" s="20">
        <f t="shared" si="7"/>
        <v>5.3138161325507749E-3</v>
      </c>
      <c r="Q54" s="20">
        <f t="shared" si="8"/>
        <v>5.2951275686578869E-2</v>
      </c>
      <c r="R54" s="20">
        <f t="shared" si="9"/>
        <v>0.11703499009474383</v>
      </c>
    </row>
    <row r="55" spans="1:18" ht="16.899999999999999" customHeight="1">
      <c r="A55" s="586" t="s">
        <v>54</v>
      </c>
      <c r="B55" s="589" t="s">
        <v>82</v>
      </c>
      <c r="C55" s="9" t="s">
        <v>56</v>
      </c>
      <c r="D55" s="188">
        <v>539881.54588547</v>
      </c>
      <c r="E55" s="189">
        <v>531405.01204052696</v>
      </c>
      <c r="F55" s="189">
        <v>538356.72994855198</v>
      </c>
      <c r="G55" s="189">
        <v>542414.55063693004</v>
      </c>
      <c r="H55" s="189">
        <v>547577.33168786601</v>
      </c>
      <c r="I55" s="189">
        <v>547464.26455647498</v>
      </c>
      <c r="J55" s="189">
        <v>549597.29725124501</v>
      </c>
      <c r="K55" s="189">
        <v>565930.90736278996</v>
      </c>
      <c r="L55" s="189">
        <v>567340.865995951</v>
      </c>
      <c r="M55" s="189">
        <v>568017.53608384705</v>
      </c>
      <c r="N55" s="482">
        <v>594729.02688476874</v>
      </c>
      <c r="O55" s="190">
        <v>595266.03674798203</v>
      </c>
      <c r="P55" s="11">
        <f t="shared" si="7"/>
        <v>9.0294880346797335E-4</v>
      </c>
      <c r="Q55" s="11">
        <f t="shared" si="8"/>
        <v>8.3094912811879862E-2</v>
      </c>
      <c r="R55" s="11">
        <f t="shared" si="9"/>
        <v>0.12017392245179792</v>
      </c>
    </row>
    <row r="56" spans="1:18" ht="16.899999999999999" customHeight="1">
      <c r="A56" s="587"/>
      <c r="B56" s="590"/>
      <c r="C56" s="13" t="s">
        <v>57</v>
      </c>
      <c r="D56" s="188">
        <v>494650.25827294</v>
      </c>
      <c r="E56" s="189">
        <v>491130.81944159698</v>
      </c>
      <c r="F56" s="189">
        <v>494703.76057239802</v>
      </c>
      <c r="G56" s="189">
        <v>494896.326703506</v>
      </c>
      <c r="H56" s="189">
        <v>499519.57885655097</v>
      </c>
      <c r="I56" s="189">
        <v>517785.93883742602</v>
      </c>
      <c r="J56" s="189">
        <v>518358.79815324699</v>
      </c>
      <c r="K56" s="189">
        <v>527770.88360337098</v>
      </c>
      <c r="L56" s="189">
        <v>532278.18094953604</v>
      </c>
      <c r="M56" s="189">
        <v>541673.99004397402</v>
      </c>
      <c r="N56" s="482">
        <v>545186.0389611728</v>
      </c>
      <c r="O56" s="190">
        <v>544523.03374144505</v>
      </c>
      <c r="P56" s="15">
        <f t="shared" si="7"/>
        <v>-1.2161082132460255E-3</v>
      </c>
      <c r="Q56" s="15">
        <f t="shared" si="8"/>
        <v>5.0475145172442781E-2</v>
      </c>
      <c r="R56" s="15">
        <f t="shared" si="9"/>
        <v>0.1087128157840993</v>
      </c>
    </row>
    <row r="57" spans="1:18" ht="16.899999999999999" customHeight="1">
      <c r="A57" s="587"/>
      <c r="B57" s="591"/>
      <c r="C57" s="17" t="s">
        <v>0</v>
      </c>
      <c r="D57" s="188">
        <v>1034531.8041584</v>
      </c>
      <c r="E57" s="189">
        <v>1022535.83148211</v>
      </c>
      <c r="F57" s="189">
        <v>1033060.49052097</v>
      </c>
      <c r="G57" s="189">
        <v>1037310.87734043</v>
      </c>
      <c r="H57" s="189">
        <v>1047096.91054442</v>
      </c>
      <c r="I57" s="189">
        <v>1065250.2033938901</v>
      </c>
      <c r="J57" s="189">
        <v>1067956.0954044899</v>
      </c>
      <c r="K57" s="189">
        <v>1093701.7909661499</v>
      </c>
      <c r="L57" s="189">
        <v>1099619.0469454799</v>
      </c>
      <c r="M57" s="189">
        <v>1109691.5261278199</v>
      </c>
      <c r="N57" s="482">
        <v>1139915.0658459417</v>
      </c>
      <c r="O57" s="190">
        <v>1139789.0704894201</v>
      </c>
      <c r="P57" s="20">
        <f t="shared" si="7"/>
        <v>-1.1053047748610378E-4</v>
      </c>
      <c r="Q57" s="20">
        <f t="shared" si="8"/>
        <v>6.7262105056597354E-2</v>
      </c>
      <c r="R57" s="20">
        <f t="shared" si="9"/>
        <v>0.11466907603360754</v>
      </c>
    </row>
    <row r="58" spans="1:18" ht="16.899999999999999" customHeight="1">
      <c r="A58" s="587"/>
      <c r="B58" s="592" t="s">
        <v>83</v>
      </c>
      <c r="C58" s="35" t="s">
        <v>56</v>
      </c>
      <c r="D58" s="191">
        <v>53780.723434549</v>
      </c>
      <c r="E58" s="82">
        <v>55818.389619237103</v>
      </c>
      <c r="F58" s="82">
        <v>58511.797156153698</v>
      </c>
      <c r="G58" s="82">
        <v>66502.379542180293</v>
      </c>
      <c r="H58" s="82">
        <v>72636.927224597093</v>
      </c>
      <c r="I58" s="82">
        <v>68846.690337378997</v>
      </c>
      <c r="J58" s="82">
        <v>70796.799003564098</v>
      </c>
      <c r="K58" s="82">
        <v>66756.682609240801</v>
      </c>
      <c r="L58" s="82">
        <v>59041.995895315697</v>
      </c>
      <c r="M58" s="82">
        <v>52813.7332070954</v>
      </c>
      <c r="N58" s="485">
        <v>60289.965366689459</v>
      </c>
      <c r="O58" s="192">
        <v>74097.470445438405</v>
      </c>
      <c r="P58" s="202">
        <f t="shared" si="7"/>
        <v>0.22901829508062166</v>
      </c>
      <c r="Q58" s="202">
        <f t="shared" si="8"/>
        <v>4.6621760988207139E-2</v>
      </c>
      <c r="R58" s="202">
        <f t="shared" si="9"/>
        <v>0.32747417026702696</v>
      </c>
    </row>
    <row r="59" spans="1:18" ht="16.899999999999999" customHeight="1">
      <c r="A59" s="587"/>
      <c r="B59" s="593"/>
      <c r="C59" s="84" t="s">
        <v>57</v>
      </c>
      <c r="D59" s="193">
        <v>62067.429013319001</v>
      </c>
      <c r="E59" s="194">
        <v>59838.663839415101</v>
      </c>
      <c r="F59" s="194">
        <v>64965.555789151098</v>
      </c>
      <c r="G59" s="194">
        <v>72776.967260944002</v>
      </c>
      <c r="H59" s="194">
        <v>74012.443056507895</v>
      </c>
      <c r="I59" s="194">
        <v>74031.695426775404</v>
      </c>
      <c r="J59" s="194">
        <v>67453.863107136494</v>
      </c>
      <c r="K59" s="194">
        <v>71873.098603529303</v>
      </c>
      <c r="L59" s="194">
        <v>66038.202685150696</v>
      </c>
      <c r="M59" s="194">
        <v>65719.225817420695</v>
      </c>
      <c r="N59" s="484">
        <v>66050.528976399044</v>
      </c>
      <c r="O59" s="195">
        <v>82418.606152706605</v>
      </c>
      <c r="P59" s="184">
        <f t="shared" si="7"/>
        <v>0.24781144723543624</v>
      </c>
      <c r="Q59" s="184">
        <f t="shared" si="8"/>
        <v>0.22185153460820639</v>
      </c>
      <c r="R59" s="184">
        <f t="shared" si="9"/>
        <v>0.37734703391585978</v>
      </c>
    </row>
    <row r="60" spans="1:18" ht="16.899999999999999" customHeight="1">
      <c r="A60" s="587"/>
      <c r="B60" s="594"/>
      <c r="C60" s="85" t="s">
        <v>0</v>
      </c>
      <c r="D60" s="196">
        <v>115848.15244787</v>
      </c>
      <c r="E60" s="83">
        <v>115657.05345865199</v>
      </c>
      <c r="F60" s="83">
        <v>123477.352945304</v>
      </c>
      <c r="G60" s="83">
        <v>139279.346803124</v>
      </c>
      <c r="H60" s="83">
        <v>146649.37028110499</v>
      </c>
      <c r="I60" s="83">
        <v>142878.38576415501</v>
      </c>
      <c r="J60" s="83">
        <v>138250.66211070001</v>
      </c>
      <c r="K60" s="83">
        <v>138629.78121277</v>
      </c>
      <c r="L60" s="83">
        <v>125080.19858046601</v>
      </c>
      <c r="M60" s="83">
        <v>118532.95902451601</v>
      </c>
      <c r="N60" s="486">
        <v>126340.4943430885</v>
      </c>
      <c r="O60" s="197">
        <v>156516.07659814501</v>
      </c>
      <c r="P60" s="203">
        <f t="shared" si="7"/>
        <v>0.23884331315905816</v>
      </c>
      <c r="Q60" s="203">
        <f t="shared" si="8"/>
        <v>0.1321180977261398</v>
      </c>
      <c r="R60" s="203">
        <f t="shared" si="9"/>
        <v>0.35327740001694186</v>
      </c>
    </row>
    <row r="61" spans="1:18" ht="16.899999999999999" customHeight="1">
      <c r="A61" s="587"/>
      <c r="B61" s="589" t="s">
        <v>6</v>
      </c>
      <c r="C61" s="9" t="s">
        <v>56</v>
      </c>
      <c r="D61" s="188">
        <v>593662.26932000997</v>
      </c>
      <c r="E61" s="189">
        <v>587223.40165976202</v>
      </c>
      <c r="F61" s="189">
        <v>596868.52710471</v>
      </c>
      <c r="G61" s="189">
        <v>608916.93017911096</v>
      </c>
      <c r="H61" s="189">
        <v>620214.25891246705</v>
      </c>
      <c r="I61" s="189">
        <v>616310.954893852</v>
      </c>
      <c r="J61" s="189">
        <v>620394.09625480894</v>
      </c>
      <c r="K61" s="189">
        <v>632687.58997203095</v>
      </c>
      <c r="L61" s="189">
        <v>626382.86189126503</v>
      </c>
      <c r="M61" s="189">
        <v>620831.26929094305</v>
      </c>
      <c r="N61" s="482">
        <v>655018.99225145823</v>
      </c>
      <c r="O61" s="190">
        <v>669363.50719341997</v>
      </c>
      <c r="P61" s="11">
        <f t="shared" si="7"/>
        <v>2.1899387821803673E-2</v>
      </c>
      <c r="Q61" s="11">
        <f t="shared" si="8"/>
        <v>7.893274812611728E-2</v>
      </c>
      <c r="R61" s="11">
        <f t="shared" si="9"/>
        <v>0.13987880132415098</v>
      </c>
    </row>
    <row r="62" spans="1:18" ht="16.899999999999999" customHeight="1">
      <c r="A62" s="587"/>
      <c r="B62" s="590"/>
      <c r="C62" s="13" t="s">
        <v>57</v>
      </c>
      <c r="D62" s="188">
        <v>556717.68728625996</v>
      </c>
      <c r="E62" s="189">
        <v>550969.48328101099</v>
      </c>
      <c r="F62" s="189">
        <v>559669.31636154896</v>
      </c>
      <c r="G62" s="189">
        <v>567673.29396445001</v>
      </c>
      <c r="H62" s="189">
        <v>573532.02191305906</v>
      </c>
      <c r="I62" s="189">
        <v>591817.63426419895</v>
      </c>
      <c r="J62" s="189">
        <v>585812.66126038297</v>
      </c>
      <c r="K62" s="189">
        <v>599643.98220690002</v>
      </c>
      <c r="L62" s="189">
        <v>598316.38363468705</v>
      </c>
      <c r="M62" s="189">
        <v>607393.215861395</v>
      </c>
      <c r="N62" s="482">
        <v>611236.56793757179</v>
      </c>
      <c r="O62" s="190">
        <v>626941.63989415101</v>
      </c>
      <c r="P62" s="15">
        <f t="shared" si="7"/>
        <v>2.5693933871743235E-2</v>
      </c>
      <c r="Q62" s="15">
        <f t="shared" si="8"/>
        <v>7.0208415340970109E-2</v>
      </c>
      <c r="R62" s="15">
        <f t="shared" si="9"/>
        <v>0.13788813885068096</v>
      </c>
    </row>
    <row r="63" spans="1:18" ht="16.899999999999999" customHeight="1">
      <c r="A63" s="588"/>
      <c r="B63" s="595"/>
      <c r="C63" s="17" t="s">
        <v>0</v>
      </c>
      <c r="D63" s="200">
        <v>1150379.9566063001</v>
      </c>
      <c r="E63" s="81">
        <v>1138192.88494076</v>
      </c>
      <c r="F63" s="81">
        <v>1156537.84346626</v>
      </c>
      <c r="G63" s="81">
        <v>1176590.22414356</v>
      </c>
      <c r="H63" s="81">
        <v>1193746.2808255199</v>
      </c>
      <c r="I63" s="81">
        <v>1208128.58915805</v>
      </c>
      <c r="J63" s="81">
        <v>1206206.7575151999</v>
      </c>
      <c r="K63" s="81">
        <v>1232331.57217891</v>
      </c>
      <c r="L63" s="81">
        <v>1224699.2455259501</v>
      </c>
      <c r="M63" s="81">
        <v>1228224.48515233</v>
      </c>
      <c r="N63" s="483">
        <v>1266255.5601890301</v>
      </c>
      <c r="O63" s="201">
        <v>1296305.14708756</v>
      </c>
      <c r="P63" s="20">
        <f t="shared" si="7"/>
        <v>2.37310601771763E-2</v>
      </c>
      <c r="Q63" s="20">
        <f t="shared" si="8"/>
        <v>7.4695643189699679E-2</v>
      </c>
      <c r="R63" s="20">
        <f t="shared" si="9"/>
        <v>0.13891517355165095</v>
      </c>
    </row>
    <row r="64" spans="1:18" ht="16.899999999999999" customHeight="1">
      <c r="A64" s="586" t="s">
        <v>55</v>
      </c>
      <c r="B64" s="589" t="s">
        <v>82</v>
      </c>
      <c r="C64" s="9" t="s">
        <v>56</v>
      </c>
      <c r="D64" s="198">
        <v>1846723.1794763</v>
      </c>
      <c r="E64" s="80">
        <v>1811211.9531207699</v>
      </c>
      <c r="F64" s="80">
        <v>1841730.3556486999</v>
      </c>
      <c r="G64" s="80">
        <v>1861139.1581407599</v>
      </c>
      <c r="H64" s="80">
        <v>1895136.5748697901</v>
      </c>
      <c r="I64" s="80">
        <v>1901179.56016962</v>
      </c>
      <c r="J64" s="80">
        <v>1892324.17051371</v>
      </c>
      <c r="K64" s="80">
        <v>1918813.7283750901</v>
      </c>
      <c r="L64" s="152">
        <v>1960595.9864215199</v>
      </c>
      <c r="M64" s="80">
        <v>1983607.3648758701</v>
      </c>
      <c r="N64" s="487">
        <v>2007268.5556707159</v>
      </c>
      <c r="O64" s="204">
        <v>1977832.2100885301</v>
      </c>
      <c r="P64" s="11">
        <f t="shared" si="7"/>
        <v>-1.4664876555269823E-2</v>
      </c>
      <c r="Q64" s="11">
        <f t="shared" si="8"/>
        <v>4.5186781898794326E-2</v>
      </c>
      <c r="R64" s="11">
        <f t="shared" si="9"/>
        <v>9.1993792709168298E-2</v>
      </c>
    </row>
    <row r="65" spans="1:18" ht="16.899999999999999" customHeight="1">
      <c r="A65" s="587"/>
      <c r="B65" s="590"/>
      <c r="C65" s="13" t="s">
        <v>57</v>
      </c>
      <c r="D65" s="188">
        <v>1696907.7393769999</v>
      </c>
      <c r="E65" s="189">
        <v>1701351.2362703399</v>
      </c>
      <c r="F65" s="189">
        <v>1704576.81021849</v>
      </c>
      <c r="G65" s="189">
        <v>1698880.3562372001</v>
      </c>
      <c r="H65" s="189">
        <v>1752427.1300763099</v>
      </c>
      <c r="I65" s="189">
        <v>1788881.6777127299</v>
      </c>
      <c r="J65" s="189">
        <v>1784179.56159033</v>
      </c>
      <c r="K65" s="189">
        <v>1815590.08957631</v>
      </c>
      <c r="L65" s="205">
        <v>1862812.8070902601</v>
      </c>
      <c r="M65" s="189">
        <v>1881977.9577307301</v>
      </c>
      <c r="N65" s="488">
        <v>1883192.455607024</v>
      </c>
      <c r="O65" s="206">
        <v>1899380.7388359299</v>
      </c>
      <c r="P65" s="15">
        <f t="shared" si="7"/>
        <v>8.5961916323034071E-3</v>
      </c>
      <c r="Q65" s="15">
        <f t="shared" si="8"/>
        <v>6.4568152065880291E-2</v>
      </c>
      <c r="R65" s="15">
        <f t="shared" si="9"/>
        <v>0.1163954263786855</v>
      </c>
    </row>
    <row r="66" spans="1:18" ht="16.899999999999999" customHeight="1">
      <c r="A66" s="587"/>
      <c r="B66" s="591"/>
      <c r="C66" s="17" t="s">
        <v>0</v>
      </c>
      <c r="D66" s="200">
        <v>3543630.9188530999</v>
      </c>
      <c r="E66" s="81">
        <v>3512563.18939122</v>
      </c>
      <c r="F66" s="81">
        <v>3546307.1658672001</v>
      </c>
      <c r="G66" s="81">
        <v>3560019.51437796</v>
      </c>
      <c r="H66" s="81">
        <v>3647563.7049460402</v>
      </c>
      <c r="I66" s="81">
        <v>3690061.23788244</v>
      </c>
      <c r="J66" s="81">
        <v>3676503.7321040099</v>
      </c>
      <c r="K66" s="81">
        <v>3734403.8179514199</v>
      </c>
      <c r="L66" s="153">
        <v>3823408.7935118</v>
      </c>
      <c r="M66" s="81">
        <v>3865585.3226066101</v>
      </c>
      <c r="N66" s="489">
        <v>3890461.0112777399</v>
      </c>
      <c r="O66" s="207">
        <v>3877212.94892448</v>
      </c>
      <c r="P66" s="20">
        <f t="shared" si="7"/>
        <v>-3.4052679913398887E-3</v>
      </c>
      <c r="Q66" s="20">
        <f t="shared" si="8"/>
        <v>5.459241481732624E-2</v>
      </c>
      <c r="R66" s="20">
        <f t="shared" si="9"/>
        <v>0.10381301057717329</v>
      </c>
    </row>
    <row r="67" spans="1:18" ht="16.899999999999999" customHeight="1">
      <c r="A67" s="587"/>
      <c r="B67" s="592" t="s">
        <v>83</v>
      </c>
      <c r="C67" s="35" t="s">
        <v>56</v>
      </c>
      <c r="D67" s="193">
        <v>153584.19092565999</v>
      </c>
      <c r="E67" s="194">
        <v>166032.62051172301</v>
      </c>
      <c r="F67" s="194">
        <v>169053.86581469601</v>
      </c>
      <c r="G67" s="194">
        <v>200314.93459923399</v>
      </c>
      <c r="H67" s="194">
        <v>207790.23138504699</v>
      </c>
      <c r="I67" s="194">
        <v>221032.44260614301</v>
      </c>
      <c r="J67" s="194">
        <v>203085.684114198</v>
      </c>
      <c r="K67" s="194">
        <v>205776.89962957101</v>
      </c>
      <c r="L67" s="208">
        <v>187630.87753676399</v>
      </c>
      <c r="M67" s="194">
        <v>184701.38328802399</v>
      </c>
      <c r="N67" s="490">
        <v>196122.73133868465</v>
      </c>
      <c r="O67" s="209">
        <v>237482.94442108599</v>
      </c>
      <c r="P67" s="202">
        <f t="shared" si="7"/>
        <v>0.21088944050537584</v>
      </c>
      <c r="Q67" s="202">
        <f t="shared" si="8"/>
        <v>0.16937314147434401</v>
      </c>
      <c r="R67" s="202">
        <f t="shared" si="9"/>
        <v>0.43033907246147529</v>
      </c>
    </row>
    <row r="68" spans="1:18" ht="16.899999999999999" customHeight="1">
      <c r="A68" s="587"/>
      <c r="B68" s="593"/>
      <c r="C68" s="84" t="s">
        <v>57</v>
      </c>
      <c r="D68" s="193">
        <v>182369.87476705</v>
      </c>
      <c r="E68" s="194">
        <v>182130.97450541399</v>
      </c>
      <c r="F68" s="194">
        <v>190857.75434490401</v>
      </c>
      <c r="G68" s="194">
        <v>214550.07814244099</v>
      </c>
      <c r="H68" s="194">
        <v>232716.65326451699</v>
      </c>
      <c r="I68" s="194">
        <v>233157.45663408199</v>
      </c>
      <c r="J68" s="194">
        <v>215891.04404329299</v>
      </c>
      <c r="K68" s="194">
        <v>227215.22339045201</v>
      </c>
      <c r="L68" s="208">
        <v>227849.323849821</v>
      </c>
      <c r="M68" s="194">
        <v>222674.987464089</v>
      </c>
      <c r="N68" s="490">
        <v>234562.41762424342</v>
      </c>
      <c r="O68" s="209">
        <v>256799.36235706299</v>
      </c>
      <c r="P68" s="184">
        <f t="shared" si="7"/>
        <v>9.4801822721839235E-2</v>
      </c>
      <c r="Q68" s="184">
        <f t="shared" si="8"/>
        <v>0.18948594414859832</v>
      </c>
      <c r="R68" s="184">
        <f t="shared" si="9"/>
        <v>0.40997083584719651</v>
      </c>
    </row>
    <row r="69" spans="1:18" ht="16.899999999999999" customHeight="1">
      <c r="A69" s="587"/>
      <c r="B69" s="594"/>
      <c r="C69" s="85" t="s">
        <v>0</v>
      </c>
      <c r="D69" s="193">
        <v>335954.06569270999</v>
      </c>
      <c r="E69" s="194">
        <v>348163.595017138</v>
      </c>
      <c r="F69" s="194">
        <v>359911.620159599</v>
      </c>
      <c r="G69" s="194">
        <v>414865.01274167601</v>
      </c>
      <c r="H69" s="194">
        <v>440506.88464956399</v>
      </c>
      <c r="I69" s="194">
        <v>454189.89924022602</v>
      </c>
      <c r="J69" s="194">
        <v>418976.72815749201</v>
      </c>
      <c r="K69" s="194">
        <v>432992.12302002398</v>
      </c>
      <c r="L69" s="208">
        <v>415480.20138658601</v>
      </c>
      <c r="M69" s="194">
        <v>407376.37075211602</v>
      </c>
      <c r="N69" s="490">
        <v>430685.1489629281</v>
      </c>
      <c r="O69" s="209">
        <v>494282.30677815003</v>
      </c>
      <c r="P69" s="203">
        <f t="shared" si="7"/>
        <v>0.14766508194759265</v>
      </c>
      <c r="Q69" s="203">
        <f t="shared" si="8"/>
        <v>0.17973690078641047</v>
      </c>
      <c r="R69" s="203">
        <f t="shared" si="9"/>
        <v>0.41968406189572893</v>
      </c>
    </row>
    <row r="70" spans="1:18" ht="16.899999999999999" customHeight="1">
      <c r="A70" s="587"/>
      <c r="B70" s="589" t="s">
        <v>6</v>
      </c>
      <c r="C70" s="9" t="s">
        <v>56</v>
      </c>
      <c r="D70" s="198">
        <v>2000307.3704019999</v>
      </c>
      <c r="E70" s="80">
        <v>1977244.5736324801</v>
      </c>
      <c r="F70" s="80">
        <v>2010784.2214633799</v>
      </c>
      <c r="G70" s="80">
        <v>2061454.09273999</v>
      </c>
      <c r="H70" s="80">
        <v>2102926.80625482</v>
      </c>
      <c r="I70" s="80">
        <v>2122212.0027757701</v>
      </c>
      <c r="J70" s="80">
        <v>2095409.8546279101</v>
      </c>
      <c r="K70" s="80">
        <v>2124590.6280046501</v>
      </c>
      <c r="L70" s="152">
        <v>2148226.8639582898</v>
      </c>
      <c r="M70" s="80">
        <v>2168308.7481638901</v>
      </c>
      <c r="N70" s="487">
        <v>2203391.2870094022</v>
      </c>
      <c r="O70" s="204">
        <v>2215315.1545096198</v>
      </c>
      <c r="P70" s="11">
        <f t="shared" si="7"/>
        <v>5.4115978267308407E-3</v>
      </c>
      <c r="Q70" s="11">
        <f t="shared" si="8"/>
        <v>5.7222838585438307E-2</v>
      </c>
      <c r="R70" s="11">
        <f t="shared" si="9"/>
        <v>0.12040522657233543</v>
      </c>
    </row>
    <row r="71" spans="1:18" ht="16.899999999999999" customHeight="1">
      <c r="A71" s="587"/>
      <c r="B71" s="590"/>
      <c r="C71" s="13" t="s">
        <v>57</v>
      </c>
      <c r="D71" s="188">
        <v>1879277.614144</v>
      </c>
      <c r="E71" s="189">
        <v>1883482.21077574</v>
      </c>
      <c r="F71" s="189">
        <v>1895434.5645634099</v>
      </c>
      <c r="G71" s="189">
        <v>1913430.43437964</v>
      </c>
      <c r="H71" s="189">
        <v>1985143.7833408299</v>
      </c>
      <c r="I71" s="189">
        <v>2022039.1343468099</v>
      </c>
      <c r="J71" s="189">
        <v>2000070.6056336199</v>
      </c>
      <c r="K71" s="189">
        <v>2042805.31296677</v>
      </c>
      <c r="L71" s="205">
        <v>2090662.1309400899</v>
      </c>
      <c r="M71" s="189">
        <v>2104652.9451948302</v>
      </c>
      <c r="N71" s="488">
        <v>2117754.873231269</v>
      </c>
      <c r="O71" s="206">
        <v>2156180.1011930001</v>
      </c>
      <c r="P71" s="15">
        <f>((O71/N71)-1)</f>
        <v>1.8144322767205789E-2</v>
      </c>
      <c r="Q71" s="15">
        <f t="shared" si="8"/>
        <v>7.8051992324503328E-2</v>
      </c>
      <c r="R71" s="15">
        <f>((O71/E71)-1)</f>
        <v>0.14478389488210008</v>
      </c>
    </row>
    <row r="72" spans="1:18" ht="16.899999999999999" customHeight="1">
      <c r="A72" s="588"/>
      <c r="B72" s="595"/>
      <c r="C72" s="17" t="s">
        <v>0</v>
      </c>
      <c r="D72" s="200">
        <v>3879584.9845457999</v>
      </c>
      <c r="E72" s="81">
        <v>3860726.78440837</v>
      </c>
      <c r="F72" s="81">
        <v>3906218.7860268098</v>
      </c>
      <c r="G72" s="81">
        <v>3974884.5271196398</v>
      </c>
      <c r="H72" s="81">
        <v>4088070.5895956201</v>
      </c>
      <c r="I72" s="81">
        <v>4144251.13712268</v>
      </c>
      <c r="J72" s="81">
        <v>4095480.4602615102</v>
      </c>
      <c r="K72" s="81">
        <v>4167395.9409714402</v>
      </c>
      <c r="L72" s="153">
        <v>4238888.9948984096</v>
      </c>
      <c r="M72" s="81">
        <v>4272961.6933587398</v>
      </c>
      <c r="N72" s="489">
        <v>4321146.1602406707</v>
      </c>
      <c r="O72" s="207">
        <v>4371495.2557025999</v>
      </c>
      <c r="P72" s="20">
        <f t="shared" si="7"/>
        <v>1.1651791815143087E-2</v>
      </c>
      <c r="Q72" s="20">
        <f>((O72/J72)-1)</f>
        <v>6.7394973097604671E-2</v>
      </c>
      <c r="R72" s="20">
        <f>((O72/E72)-1)</f>
        <v>0.13229852818308196</v>
      </c>
    </row>
    <row r="73" spans="1:18">
      <c r="A73" s="8" t="s">
        <v>58</v>
      </c>
    </row>
  </sheetData>
  <mergeCells count="25">
    <mergeCell ref="A4:C4"/>
    <mergeCell ref="A8:B10"/>
    <mergeCell ref="A11:B13"/>
    <mergeCell ref="A14:B16"/>
    <mergeCell ref="B37:B39"/>
    <mergeCell ref="A21:B23"/>
    <mergeCell ref="A24:B26"/>
    <mergeCell ref="A27:B29"/>
    <mergeCell ref="A30:B32"/>
    <mergeCell ref="A5:B7"/>
    <mergeCell ref="B40:B42"/>
    <mergeCell ref="B43:B45"/>
    <mergeCell ref="A37:A45"/>
    <mergeCell ref="A64:A72"/>
    <mergeCell ref="B64:B66"/>
    <mergeCell ref="B67:B69"/>
    <mergeCell ref="B70:B72"/>
    <mergeCell ref="A46:A54"/>
    <mergeCell ref="B46:B48"/>
    <mergeCell ref="B49:B51"/>
    <mergeCell ref="B52:B54"/>
    <mergeCell ref="A55:A63"/>
    <mergeCell ref="B55:B57"/>
    <mergeCell ref="B58:B60"/>
    <mergeCell ref="B61:B63"/>
  </mergeCells>
  <pageMargins left="0.70866141732283472" right="0.70866141732283472" top="0.55118110236220474" bottom="0.55118110236220474" header="0.31496062992125984" footer="0.31496062992125984"/>
  <pageSetup paperSize="9" scale="67" fitToHeight="0" orientation="landscape" r:id="rId1"/>
  <headerFooter>
    <oddFooter>&amp;Lview.brussels&amp;R&amp;P/&amp;N</oddFooter>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I78"/>
  <sheetViews>
    <sheetView showGridLines="0" zoomScale="80" zoomScaleNormal="80" workbookViewId="0">
      <selection activeCell="A2" sqref="A2"/>
    </sheetView>
  </sheetViews>
  <sheetFormatPr baseColWidth="10" defaultColWidth="8.875" defaultRowHeight="12.75"/>
  <cols>
    <col min="1" max="1" width="16.25" style="50" customWidth="1"/>
    <col min="2" max="22" width="5.25" style="50" customWidth="1"/>
    <col min="23" max="23" width="16.75" style="50" customWidth="1"/>
    <col min="24" max="60" width="6.25" style="50" customWidth="1"/>
    <col min="61" max="16384" width="8.875" style="50"/>
  </cols>
  <sheetData>
    <row r="1" spans="1:60" ht="15.75" customHeight="1">
      <c r="A1" s="320" t="s">
        <v>140</v>
      </c>
      <c r="B1" s="63"/>
      <c r="C1" s="63"/>
      <c r="D1" s="63"/>
      <c r="E1" s="63"/>
      <c r="F1" s="63"/>
      <c r="G1" s="63"/>
      <c r="H1" s="63"/>
      <c r="I1" s="63"/>
      <c r="J1" s="63"/>
      <c r="K1" s="63"/>
      <c r="L1" s="63"/>
      <c r="M1" s="63"/>
      <c r="N1" s="63"/>
      <c r="O1" s="63"/>
      <c r="P1" s="63"/>
      <c r="Q1" s="63"/>
      <c r="R1" s="63"/>
      <c r="S1" s="63"/>
      <c r="T1" s="63"/>
      <c r="U1" s="63"/>
      <c r="V1" s="63"/>
      <c r="W1" s="232" t="s">
        <v>181</v>
      </c>
      <c r="X1" s="52"/>
      <c r="Y1" s="52"/>
      <c r="Z1" s="52"/>
      <c r="AA1" s="52"/>
      <c r="AB1" s="52"/>
      <c r="AC1" s="52"/>
      <c r="AD1" s="52"/>
      <c r="AE1" s="52"/>
      <c r="AF1" s="52"/>
      <c r="AG1" s="52"/>
      <c r="AH1" s="52"/>
      <c r="AI1" s="51"/>
      <c r="AJ1" s="52"/>
      <c r="AK1" s="51"/>
      <c r="AL1" s="52"/>
      <c r="AM1" s="51"/>
      <c r="AN1" s="52"/>
      <c r="AO1" s="51"/>
      <c r="AP1" s="52"/>
      <c r="AQ1" s="51"/>
      <c r="AR1" s="51"/>
      <c r="AS1" s="51"/>
      <c r="AT1" s="51"/>
      <c r="AU1" s="51"/>
      <c r="AV1" s="51"/>
      <c r="AW1" s="51"/>
      <c r="AX1" s="51"/>
      <c r="AY1" s="51"/>
      <c r="AZ1" s="51"/>
      <c r="BA1" s="51"/>
      <c r="BB1" s="51"/>
      <c r="BC1" s="51"/>
      <c r="BD1" s="51"/>
      <c r="BE1" s="51"/>
      <c r="BF1" s="51"/>
      <c r="BG1" s="51"/>
      <c r="BH1" s="51"/>
    </row>
    <row r="2" spans="1:60" s="321" customFormat="1" ht="12.75" customHeight="1">
      <c r="A2" s="280" t="s">
        <v>179</v>
      </c>
      <c r="B2" s="261"/>
      <c r="C2" s="261"/>
      <c r="D2" s="261"/>
      <c r="E2" s="261"/>
      <c r="F2" s="261"/>
      <c r="G2" s="261"/>
      <c r="H2" s="261"/>
      <c r="I2" s="261"/>
      <c r="J2" s="261"/>
      <c r="K2" s="261"/>
      <c r="L2" s="261"/>
      <c r="M2" s="261"/>
      <c r="N2" s="261"/>
      <c r="O2" s="261"/>
      <c r="P2" s="261"/>
      <c r="Q2" s="261"/>
      <c r="R2" s="261"/>
      <c r="S2" s="261"/>
      <c r="T2" s="261"/>
      <c r="U2" s="261"/>
      <c r="V2" s="261"/>
    </row>
    <row r="3" spans="1:60" ht="25.5" customHeight="1">
      <c r="A3" s="63"/>
      <c r="B3" s="63"/>
      <c r="C3" s="63"/>
      <c r="D3" s="63"/>
      <c r="E3" s="63"/>
      <c r="F3" s="63"/>
      <c r="G3" s="63"/>
      <c r="H3" s="63"/>
      <c r="I3" s="63"/>
      <c r="J3" s="63"/>
      <c r="K3" s="63"/>
      <c r="L3" s="63"/>
      <c r="M3" s="63"/>
      <c r="N3" s="63"/>
      <c r="O3" s="63"/>
      <c r="P3" s="63"/>
      <c r="Q3" s="63"/>
      <c r="R3" s="63"/>
      <c r="S3" s="63"/>
      <c r="T3" s="63"/>
      <c r="U3" s="63"/>
      <c r="V3" s="63"/>
      <c r="W3" s="78"/>
      <c r="X3" s="326">
        <v>1989</v>
      </c>
      <c r="Y3" s="326">
        <v>1990</v>
      </c>
      <c r="Z3" s="326">
        <v>1991</v>
      </c>
      <c r="AA3" s="326">
        <v>1992</v>
      </c>
      <c r="AB3" s="326">
        <v>1993</v>
      </c>
      <c r="AC3" s="326">
        <v>1994</v>
      </c>
      <c r="AD3" s="326">
        <v>1995</v>
      </c>
      <c r="AE3" s="326">
        <v>1996</v>
      </c>
      <c r="AF3" s="326">
        <v>1997</v>
      </c>
      <c r="AG3" s="326">
        <v>1998</v>
      </c>
      <c r="AH3" s="326">
        <v>1999</v>
      </c>
      <c r="AI3" s="326">
        <v>2000</v>
      </c>
      <c r="AJ3" s="326">
        <v>2001</v>
      </c>
      <c r="AK3" s="326">
        <v>2002</v>
      </c>
      <c r="AL3" s="326">
        <v>2003</v>
      </c>
      <c r="AM3" s="326">
        <v>2004</v>
      </c>
      <c r="AN3" s="326">
        <v>2005</v>
      </c>
      <c r="AO3" s="326">
        <v>2006</v>
      </c>
      <c r="AP3" s="326">
        <v>2007</v>
      </c>
      <c r="AQ3" s="326">
        <v>2008</v>
      </c>
      <c r="AR3" s="326">
        <v>2009</v>
      </c>
      <c r="AS3" s="326">
        <v>2010</v>
      </c>
      <c r="AT3" s="326">
        <v>2011</v>
      </c>
      <c r="AU3" s="326">
        <v>2012</v>
      </c>
      <c r="AV3" s="327">
        <v>2013</v>
      </c>
      <c r="AW3" s="326">
        <v>2014</v>
      </c>
      <c r="AX3" s="326">
        <v>2015</v>
      </c>
      <c r="AY3" s="326">
        <v>2016</v>
      </c>
      <c r="AZ3" s="326">
        <v>2017</v>
      </c>
      <c r="BA3" s="326">
        <v>2018</v>
      </c>
      <c r="BB3" s="326">
        <v>2019</v>
      </c>
      <c r="BC3" s="326">
        <v>2020</v>
      </c>
      <c r="BD3" s="326">
        <v>2021</v>
      </c>
      <c r="BE3" s="326">
        <v>2022</v>
      </c>
      <c r="BF3" s="326">
        <v>2023</v>
      </c>
      <c r="BG3" s="326">
        <v>2024</v>
      </c>
      <c r="BH3" s="326">
        <v>2025</v>
      </c>
    </row>
    <row r="4" spans="1:60" ht="12" customHeight="1">
      <c r="W4" s="65"/>
      <c r="X4" s="66"/>
      <c r="Y4" s="66"/>
      <c r="Z4" s="66"/>
      <c r="AA4" s="66"/>
      <c r="AB4" s="66"/>
      <c r="AC4" s="66"/>
      <c r="AD4" s="66"/>
      <c r="AE4" s="66"/>
      <c r="AF4" s="66"/>
      <c r="AG4" s="66"/>
      <c r="AH4" s="66"/>
      <c r="AI4" s="66"/>
      <c r="AJ4" s="66"/>
      <c r="AK4" s="66"/>
      <c r="AL4" s="66"/>
      <c r="AM4" s="66"/>
      <c r="AN4" s="66"/>
      <c r="AO4" s="66"/>
      <c r="AP4" s="66"/>
      <c r="AQ4" s="67"/>
      <c r="AR4" s="67"/>
      <c r="AS4" s="67"/>
      <c r="AT4" s="67"/>
      <c r="AU4" s="67"/>
      <c r="AV4" s="67"/>
      <c r="AW4" s="67"/>
      <c r="AX4" s="67"/>
      <c r="AY4" s="67"/>
      <c r="AZ4" s="67"/>
      <c r="BA4" s="67"/>
      <c r="BB4" s="67"/>
      <c r="BC4" s="67"/>
      <c r="BD4" s="67"/>
      <c r="BE4" s="67"/>
      <c r="BF4" s="67"/>
      <c r="BG4" s="67"/>
      <c r="BH4" s="67"/>
    </row>
    <row r="5" spans="1:60" ht="15" customHeight="1">
      <c r="B5" s="56"/>
      <c r="C5" s="56"/>
      <c r="D5" s="56"/>
      <c r="E5" s="56"/>
      <c r="F5" s="56"/>
      <c r="G5" s="56"/>
      <c r="H5" s="56"/>
      <c r="I5" s="56"/>
      <c r="J5" s="56"/>
      <c r="K5" s="56"/>
      <c r="L5" s="56"/>
      <c r="M5" s="56"/>
      <c r="O5" s="56"/>
      <c r="Q5" s="56"/>
      <c r="S5" s="56"/>
      <c r="U5" s="56"/>
      <c r="W5" s="328" t="s">
        <v>92</v>
      </c>
      <c r="X5" s="329"/>
      <c r="Y5" s="329"/>
      <c r="Z5" s="329"/>
      <c r="AA5" s="329"/>
      <c r="AB5" s="329"/>
      <c r="AC5" s="329"/>
      <c r="AD5" s="329"/>
      <c r="AE5" s="330"/>
      <c r="AF5" s="330"/>
      <c r="AG5" s="330"/>
      <c r="AH5" s="330"/>
      <c r="AI5" s="330"/>
      <c r="AJ5" s="330"/>
      <c r="AK5" s="330"/>
      <c r="AL5" s="330"/>
      <c r="AM5" s="329"/>
      <c r="AN5" s="329"/>
      <c r="AO5" s="329"/>
      <c r="AP5" s="329"/>
      <c r="AQ5" s="331"/>
      <c r="AR5" s="331"/>
      <c r="AS5" s="331"/>
      <c r="AT5" s="331"/>
      <c r="AU5" s="331"/>
      <c r="AV5" s="331"/>
      <c r="AW5" s="331"/>
      <c r="AX5" s="331"/>
      <c r="AY5" s="331"/>
      <c r="AZ5" s="331"/>
      <c r="BA5" s="331"/>
      <c r="BB5" s="331"/>
      <c r="BC5" s="331"/>
      <c r="BD5" s="331"/>
      <c r="BE5" s="331"/>
      <c r="BF5" s="331"/>
      <c r="BG5" s="331"/>
      <c r="BH5" s="331"/>
    </row>
    <row r="6" spans="1:60" ht="15" customHeight="1">
      <c r="B6" s="56"/>
      <c r="C6" s="56"/>
      <c r="D6" s="56"/>
      <c r="E6" s="56"/>
      <c r="F6" s="56"/>
      <c r="G6" s="56"/>
      <c r="H6" s="56"/>
      <c r="I6" s="56"/>
      <c r="J6" s="56"/>
      <c r="K6" s="56"/>
      <c r="L6" s="56"/>
      <c r="M6" s="56"/>
      <c r="O6" s="56"/>
      <c r="Q6" s="56"/>
      <c r="S6" s="56"/>
      <c r="U6" s="56"/>
      <c r="W6" s="332" t="s">
        <v>4</v>
      </c>
      <c r="X6" s="329">
        <v>58.651275019329994</v>
      </c>
      <c r="Y6" s="329">
        <v>61.079911873256002</v>
      </c>
      <c r="Z6" s="329">
        <v>63.417318268264999</v>
      </c>
      <c r="AA6" s="329">
        <v>61.595950966117996</v>
      </c>
      <c r="AB6" s="329">
        <v>60.7</v>
      </c>
      <c r="AC6" s="329">
        <v>60</v>
      </c>
      <c r="AD6" s="329">
        <v>58.3</v>
      </c>
      <c r="AE6" s="330">
        <v>59.007783656324477</v>
      </c>
      <c r="AF6" s="330">
        <v>59.930029965235157</v>
      </c>
      <c r="AG6" s="330">
        <v>59.750610918449318</v>
      </c>
      <c r="AH6" s="330">
        <v>59.7973408618628</v>
      </c>
      <c r="AI6" s="330">
        <v>60.780587664724465</v>
      </c>
      <c r="AJ6" s="330">
        <v>61.277304756307693</v>
      </c>
      <c r="AK6" s="330">
        <v>60.947970472364311</v>
      </c>
      <c r="AL6" s="330">
        <v>59.109546225369058</v>
      </c>
      <c r="AM6" s="329">
        <v>60.305457606852208</v>
      </c>
      <c r="AN6" s="329">
        <v>62</v>
      </c>
      <c r="AO6" s="329">
        <v>60.5</v>
      </c>
      <c r="AP6" s="329">
        <v>61.4</v>
      </c>
      <c r="AQ6" s="331">
        <v>62.9</v>
      </c>
      <c r="AR6" s="331">
        <v>61.009995693906184</v>
      </c>
      <c r="AS6" s="331">
        <v>61</v>
      </c>
      <c r="AT6" s="331">
        <v>59.2</v>
      </c>
      <c r="AU6" s="331">
        <v>59.416785913289615</v>
      </c>
      <c r="AV6" s="331">
        <v>56.678649999999998</v>
      </c>
      <c r="AW6" s="331">
        <v>58.8</v>
      </c>
      <c r="AX6" s="331">
        <v>59.200000000000209</v>
      </c>
      <c r="AY6" s="331">
        <v>60.276524614320017</v>
      </c>
      <c r="AZ6" s="331">
        <v>61.905290343408261</v>
      </c>
      <c r="BA6" s="331">
        <v>61.167956771065782</v>
      </c>
      <c r="BB6" s="331">
        <v>62.005841127255998</v>
      </c>
      <c r="BC6" s="331">
        <v>62.008490905375005</v>
      </c>
      <c r="BD6" s="331">
        <v>62.660228404609001</v>
      </c>
      <c r="BE6" s="331">
        <v>64.457072521241031</v>
      </c>
      <c r="BF6" s="331">
        <v>67.195662329940404</v>
      </c>
      <c r="BG6" s="331">
        <v>64.859749326582104</v>
      </c>
      <c r="BH6" s="491">
        <v>63.040436873055917</v>
      </c>
    </row>
    <row r="7" spans="1:60" ht="15" customHeight="1">
      <c r="B7" s="56"/>
      <c r="C7" s="56"/>
      <c r="D7" s="56"/>
      <c r="E7" s="56"/>
      <c r="F7" s="56"/>
      <c r="G7" s="56"/>
      <c r="H7" s="56"/>
      <c r="I7" s="56"/>
      <c r="J7" s="56"/>
      <c r="K7" s="56"/>
      <c r="L7" s="56"/>
      <c r="M7" s="56"/>
      <c r="O7" s="56"/>
      <c r="Q7" s="56"/>
      <c r="S7" s="56"/>
      <c r="U7" s="56"/>
      <c r="W7" s="332" t="s">
        <v>5</v>
      </c>
      <c r="X7" s="329">
        <v>39.606137922712001</v>
      </c>
      <c r="Y7" s="329">
        <v>41.691515890462</v>
      </c>
      <c r="Z7" s="329">
        <v>44.769541843379997</v>
      </c>
      <c r="AA7" s="329">
        <v>44.844202051433001</v>
      </c>
      <c r="AB7" s="329">
        <v>46.8</v>
      </c>
      <c r="AC7" s="329">
        <v>44.3</v>
      </c>
      <c r="AD7" s="329">
        <v>43.9</v>
      </c>
      <c r="AE7" s="330">
        <v>45.611896306174479</v>
      </c>
      <c r="AF7" s="330">
        <v>46.307883111302949</v>
      </c>
      <c r="AG7" s="330">
        <v>47.695559069082485</v>
      </c>
      <c r="AH7" s="330">
        <v>47.185211919114245</v>
      </c>
      <c r="AI7" s="330">
        <v>48.380676323927204</v>
      </c>
      <c r="AJ7" s="330">
        <v>46.709945744426392</v>
      </c>
      <c r="AK7" s="330">
        <v>48.168604045433902</v>
      </c>
      <c r="AL7" s="330">
        <v>47.354652318440451</v>
      </c>
      <c r="AM7" s="329">
        <v>47.938186083768599</v>
      </c>
      <c r="AN7" s="329">
        <v>47.9</v>
      </c>
      <c r="AO7" s="329">
        <v>46.6</v>
      </c>
      <c r="AP7" s="329">
        <v>48.3</v>
      </c>
      <c r="AQ7" s="331">
        <v>48.4</v>
      </c>
      <c r="AR7" s="331">
        <v>49.258511116078481</v>
      </c>
      <c r="AS7" s="331">
        <v>48.7</v>
      </c>
      <c r="AT7" s="331">
        <v>48.6</v>
      </c>
      <c r="AU7" s="331">
        <v>48.561560586007992</v>
      </c>
      <c r="AV7" s="331">
        <v>48.464780000000005</v>
      </c>
      <c r="AW7" s="331">
        <v>49.8</v>
      </c>
      <c r="AX7" s="331">
        <v>49.200000000000173</v>
      </c>
      <c r="AY7" s="331">
        <v>50.300968197374033</v>
      </c>
      <c r="AZ7" s="331">
        <v>50.482541367843261</v>
      </c>
      <c r="BA7" s="331">
        <v>52.431746368689772</v>
      </c>
      <c r="BB7" s="331">
        <v>51.821776391954998</v>
      </c>
      <c r="BC7" s="331">
        <v>51.090554669001001</v>
      </c>
      <c r="BD7" s="331">
        <v>51.967034069412001</v>
      </c>
      <c r="BE7" s="331">
        <v>55.377051995820871</v>
      </c>
      <c r="BF7" s="331">
        <v>54.84634289770797</v>
      </c>
      <c r="BG7" s="331">
        <v>52.992630615973844</v>
      </c>
      <c r="BH7" s="491">
        <v>54.165543024544945</v>
      </c>
    </row>
    <row r="8" spans="1:60" ht="15" customHeight="1">
      <c r="B8" s="56"/>
      <c r="C8" s="56"/>
      <c r="D8" s="56"/>
      <c r="E8" s="56"/>
      <c r="F8" s="56"/>
      <c r="G8" s="56"/>
      <c r="H8" s="56"/>
      <c r="I8" s="56"/>
      <c r="J8" s="56"/>
      <c r="K8" s="56"/>
      <c r="L8" s="56"/>
      <c r="M8" s="56"/>
      <c r="O8" s="56"/>
      <c r="Q8" s="56"/>
      <c r="S8" s="56"/>
      <c r="U8" s="56"/>
      <c r="W8" s="332" t="s">
        <v>6</v>
      </c>
      <c r="X8" s="329">
        <v>48.934109381612998</v>
      </c>
      <c r="Y8" s="329">
        <v>51.204004243074998</v>
      </c>
      <c r="Z8" s="329">
        <v>53.926534848761001</v>
      </c>
      <c r="AA8" s="329">
        <v>53.077679217145999</v>
      </c>
      <c r="AB8" s="329">
        <v>53.6</v>
      </c>
      <c r="AC8" s="329">
        <v>51.9</v>
      </c>
      <c r="AD8" s="329">
        <v>51</v>
      </c>
      <c r="AE8" s="330">
        <v>52.230892547638675</v>
      </c>
      <c r="AF8" s="330">
        <v>53.03872355326056</v>
      </c>
      <c r="AG8" s="330">
        <v>53.655837564487015</v>
      </c>
      <c r="AH8" s="330">
        <v>53.42719302257963</v>
      </c>
      <c r="AI8" s="330">
        <v>54.5144815833292</v>
      </c>
      <c r="AJ8" s="330">
        <v>53.924290687856534</v>
      </c>
      <c r="AK8" s="330">
        <v>54.505098815406505</v>
      </c>
      <c r="AL8" s="330">
        <v>53.193513319724026</v>
      </c>
      <c r="AM8" s="329">
        <v>54.070503464370901</v>
      </c>
      <c r="AN8" s="329">
        <v>54.8</v>
      </c>
      <c r="AO8" s="329">
        <v>53.4</v>
      </c>
      <c r="AP8" s="329">
        <v>54.8</v>
      </c>
      <c r="AQ8" s="331">
        <v>55.6</v>
      </c>
      <c r="AR8" s="331">
        <v>55.087572574646856</v>
      </c>
      <c r="AS8" s="331">
        <v>54.8</v>
      </c>
      <c r="AT8" s="331">
        <v>53.8</v>
      </c>
      <c r="AU8" s="331">
        <v>53.956173561598852</v>
      </c>
      <c r="AV8" s="331">
        <v>52.549210000000002</v>
      </c>
      <c r="AW8" s="331">
        <v>54.3</v>
      </c>
      <c r="AX8" s="331">
        <v>54.200000000000195</v>
      </c>
      <c r="AY8" s="331">
        <v>55.271011142881108</v>
      </c>
      <c r="AZ8" s="331">
        <v>56.17347708082027</v>
      </c>
      <c r="BA8" s="331">
        <v>56.794274335127916</v>
      </c>
      <c r="BB8" s="331">
        <v>56.911639199710997</v>
      </c>
      <c r="BC8" s="331">
        <v>56.549632678781002</v>
      </c>
      <c r="BD8" s="331">
        <v>57.315781864896998</v>
      </c>
      <c r="BE8" s="331">
        <v>59.908175532436125</v>
      </c>
      <c r="BF8" s="331">
        <v>60.999164169559549</v>
      </c>
      <c r="BG8" s="331">
        <v>58.900061041182859</v>
      </c>
      <c r="BH8" s="491">
        <v>58.577318559954939</v>
      </c>
    </row>
    <row r="9" spans="1:60" ht="15" customHeight="1">
      <c r="B9" s="56"/>
      <c r="C9" s="56"/>
      <c r="D9" s="56"/>
      <c r="E9" s="56"/>
      <c r="F9" s="56"/>
      <c r="G9" s="56"/>
      <c r="H9" s="56"/>
      <c r="I9" s="56"/>
      <c r="J9" s="56"/>
      <c r="K9" s="56"/>
      <c r="L9" s="56"/>
      <c r="M9" s="56"/>
      <c r="O9" s="56"/>
      <c r="Q9" s="56"/>
      <c r="S9" s="56"/>
      <c r="U9" s="56"/>
      <c r="W9" s="333" t="s">
        <v>141</v>
      </c>
      <c r="X9" s="334">
        <f t="shared" ref="X9:AA9" si="0">+X6-X7</f>
        <v>19.045137096617992</v>
      </c>
      <c r="Y9" s="334">
        <f t="shared" si="0"/>
        <v>19.388395982794002</v>
      </c>
      <c r="Z9" s="334">
        <f t="shared" si="0"/>
        <v>18.647776424885002</v>
      </c>
      <c r="AA9" s="334">
        <f t="shared" si="0"/>
        <v>16.751748914684995</v>
      </c>
      <c r="AB9" s="334">
        <v>13.9</v>
      </c>
      <c r="AC9" s="334">
        <v>15.4</v>
      </c>
      <c r="AD9" s="334">
        <v>14.4</v>
      </c>
      <c r="AE9" s="334">
        <v>13.395887350149998</v>
      </c>
      <c r="AF9" s="334">
        <v>13.622146853932207</v>
      </c>
      <c r="AG9" s="334">
        <v>12.055051849366833</v>
      </c>
      <c r="AH9" s="334">
        <v>12.612128942748555</v>
      </c>
      <c r="AI9" s="334">
        <v>12.39991134079726</v>
      </c>
      <c r="AJ9" s="334">
        <v>14.567359011881301</v>
      </c>
      <c r="AK9" s="334">
        <v>12.779366426930409</v>
      </c>
      <c r="AL9" s="334">
        <v>11.754893906928608</v>
      </c>
      <c r="AM9" s="334">
        <v>12.367271523083609</v>
      </c>
      <c r="AN9" s="334">
        <v>14.1</v>
      </c>
      <c r="AO9" s="334">
        <v>13.9</v>
      </c>
      <c r="AP9" s="334">
        <v>13.1</v>
      </c>
      <c r="AQ9" s="335">
        <v>14.5</v>
      </c>
      <c r="AR9" s="335">
        <v>11.751484577827704</v>
      </c>
      <c r="AS9" s="335">
        <f>+AS6-AS7</f>
        <v>12.299999999999997</v>
      </c>
      <c r="AT9" s="335">
        <f>+AT6-AT7</f>
        <v>10.600000000000001</v>
      </c>
      <c r="AU9" s="335">
        <v>10.855225327281623</v>
      </c>
      <c r="AV9" s="335">
        <f t="shared" ref="AV9:BA9" si="1">+AV6-AV7</f>
        <v>8.2138699999999929</v>
      </c>
      <c r="AW9" s="335">
        <f t="shared" si="1"/>
        <v>9</v>
      </c>
      <c r="AX9" s="335">
        <f t="shared" si="1"/>
        <v>10.000000000000036</v>
      </c>
      <c r="AY9" s="335">
        <f t="shared" si="1"/>
        <v>9.9755564169459845</v>
      </c>
      <c r="AZ9" s="335">
        <f t="shared" si="1"/>
        <v>11.422748975565</v>
      </c>
      <c r="BA9" s="335">
        <f t="shared" si="1"/>
        <v>8.7362104023760097</v>
      </c>
      <c r="BB9" s="335">
        <v>10.184064735301</v>
      </c>
      <c r="BC9" s="335">
        <f>BC6-BC7</f>
        <v>10.917936236374004</v>
      </c>
      <c r="BD9" s="335">
        <f>+BD6-BD7</f>
        <v>10.693194335196999</v>
      </c>
      <c r="BE9" s="335">
        <f>+BE6-BE7</f>
        <v>9.08002052542016</v>
      </c>
      <c r="BF9" s="335">
        <f t="shared" ref="BF9" si="2">+BF6-BF7</f>
        <v>12.349319432232434</v>
      </c>
      <c r="BG9" s="335">
        <f>+BG6-BG7</f>
        <v>11.86711871060826</v>
      </c>
      <c r="BH9" s="335">
        <f t="shared" ref="BH9" si="3">+BH6-BH7</f>
        <v>8.8748938485109718</v>
      </c>
    </row>
    <row r="10" spans="1:60" ht="15" customHeight="1">
      <c r="B10" s="56"/>
      <c r="C10" s="56"/>
      <c r="D10" s="56"/>
      <c r="E10" s="56"/>
      <c r="F10" s="56"/>
      <c r="G10" s="56"/>
      <c r="H10" s="56"/>
      <c r="I10" s="56"/>
      <c r="J10" s="56"/>
      <c r="K10" s="56"/>
      <c r="L10" s="56"/>
      <c r="M10" s="56"/>
      <c r="O10" s="56"/>
      <c r="Q10" s="56"/>
      <c r="S10" s="56"/>
      <c r="U10" s="56"/>
      <c r="W10" s="64" t="s">
        <v>53</v>
      </c>
      <c r="X10" s="68"/>
      <c r="Y10" s="68"/>
      <c r="Z10" s="68"/>
      <c r="AA10" s="68"/>
      <c r="AB10" s="68"/>
      <c r="AC10" s="68"/>
      <c r="AD10" s="68"/>
      <c r="AE10" s="69"/>
      <c r="AF10" s="69"/>
      <c r="AG10" s="69"/>
      <c r="AH10" s="69"/>
      <c r="AI10" s="69"/>
      <c r="AJ10" s="69"/>
      <c r="AK10" s="69"/>
      <c r="AL10" s="69"/>
      <c r="AM10" s="68"/>
      <c r="AN10" s="68"/>
      <c r="AO10" s="68"/>
      <c r="AP10" s="68"/>
      <c r="AQ10" s="70"/>
      <c r="AR10" s="70"/>
      <c r="AS10" s="70"/>
      <c r="AT10" s="70"/>
      <c r="AU10" s="70"/>
      <c r="AV10" s="70"/>
      <c r="AW10" s="70"/>
      <c r="AX10" s="70"/>
      <c r="AY10" s="70"/>
      <c r="AZ10" s="70"/>
      <c r="BA10" s="70"/>
      <c r="BB10" s="70"/>
      <c r="BC10" s="70"/>
      <c r="BD10" s="70"/>
      <c r="BE10" s="70"/>
      <c r="BF10" s="70"/>
      <c r="BG10" s="70"/>
      <c r="BH10" s="70"/>
    </row>
    <row r="11" spans="1:60" ht="15" customHeight="1">
      <c r="B11" s="56"/>
      <c r="C11" s="56"/>
      <c r="D11" s="56"/>
      <c r="E11" s="56"/>
      <c r="F11" s="56"/>
      <c r="G11" s="56"/>
      <c r="H11" s="56"/>
      <c r="I11" s="56"/>
      <c r="J11" s="56"/>
      <c r="K11" s="56"/>
      <c r="L11" s="56"/>
      <c r="M11" s="56"/>
      <c r="O11" s="56"/>
      <c r="Q11" s="56"/>
      <c r="S11" s="56"/>
      <c r="U11" s="56"/>
      <c r="W11" s="65" t="s">
        <v>4</v>
      </c>
      <c r="X11" s="68">
        <v>70.784519156525008</v>
      </c>
      <c r="Y11" s="68">
        <v>70.214386320911998</v>
      </c>
      <c r="Z11" s="68">
        <v>70.542635658915998</v>
      </c>
      <c r="AA11" s="68">
        <v>71.057437388305004</v>
      </c>
      <c r="AB11" s="68">
        <v>69.3</v>
      </c>
      <c r="AC11" s="68">
        <v>69.3</v>
      </c>
      <c r="AD11" s="68">
        <v>70.599999999999994</v>
      </c>
      <c r="AE11" s="69">
        <v>71.979577678367605</v>
      </c>
      <c r="AF11" s="69">
        <v>71.815320545163743</v>
      </c>
      <c r="AG11" s="69">
        <v>71.38321532222615</v>
      </c>
      <c r="AH11" s="69">
        <v>71.033788405813738</v>
      </c>
      <c r="AI11" s="69">
        <v>72.794198954959583</v>
      </c>
      <c r="AJ11" s="69">
        <v>72.100324700076129</v>
      </c>
      <c r="AK11" s="69">
        <v>71.646364108383892</v>
      </c>
      <c r="AL11" s="69">
        <v>70.660022783555533</v>
      </c>
      <c r="AM11" s="68">
        <v>71.618904096542366</v>
      </c>
      <c r="AN11" s="68">
        <v>71.8</v>
      </c>
      <c r="AO11" s="68">
        <v>71.5</v>
      </c>
      <c r="AP11" s="68">
        <v>72.3</v>
      </c>
      <c r="AQ11" s="70">
        <v>72</v>
      </c>
      <c r="AR11" s="70">
        <v>70.939750355483838</v>
      </c>
      <c r="AS11" s="70">
        <v>71.099999999999994</v>
      </c>
      <c r="AT11" s="70">
        <v>70.900000000000006</v>
      </c>
      <c r="AU11" s="70">
        <v>70.678201178071944</v>
      </c>
      <c r="AV11" s="70">
        <v>70.646879999999996</v>
      </c>
      <c r="AW11" s="70">
        <v>70.3</v>
      </c>
      <c r="AX11" s="70">
        <v>69.700000000000244</v>
      </c>
      <c r="AY11" s="70">
        <v>70.464471246073018</v>
      </c>
      <c r="AZ11" s="70">
        <v>71.86241641266075</v>
      </c>
      <c r="BA11" s="70">
        <v>72.781631962620594</v>
      </c>
      <c r="BB11" s="70">
        <v>73.802209321492995</v>
      </c>
      <c r="BC11" s="70">
        <v>72.720118856041012</v>
      </c>
      <c r="BD11" s="70">
        <v>72.917792398109</v>
      </c>
      <c r="BE11" s="70">
        <v>74.379722443464757</v>
      </c>
      <c r="BF11" s="70">
        <v>74.379901008568126</v>
      </c>
      <c r="BG11" s="70">
        <v>74.231746055297521</v>
      </c>
      <c r="BH11" s="492">
        <v>74.643284310464423</v>
      </c>
    </row>
    <row r="12" spans="1:60" ht="15" customHeight="1">
      <c r="B12" s="56"/>
      <c r="C12" s="56"/>
      <c r="D12" s="56"/>
      <c r="E12" s="56"/>
      <c r="F12" s="56"/>
      <c r="G12" s="56"/>
      <c r="H12" s="56"/>
      <c r="I12" s="56"/>
      <c r="J12" s="56"/>
      <c r="K12" s="56"/>
      <c r="L12" s="56"/>
      <c r="M12" s="56"/>
      <c r="O12" s="56"/>
      <c r="Q12" s="56"/>
      <c r="S12" s="56"/>
      <c r="U12" s="56"/>
      <c r="W12" s="65" t="s">
        <v>5</v>
      </c>
      <c r="X12" s="68">
        <v>40.359403799672997</v>
      </c>
      <c r="Y12" s="68">
        <v>41.733266093775001</v>
      </c>
      <c r="Z12" s="68">
        <v>44.082415076825001</v>
      </c>
      <c r="AA12" s="68">
        <v>46.025076968013003</v>
      </c>
      <c r="AB12" s="68">
        <v>46.5</v>
      </c>
      <c r="AC12" s="68">
        <v>46.7</v>
      </c>
      <c r="AD12" s="68">
        <v>47.7</v>
      </c>
      <c r="AE12" s="69">
        <v>49.271264359609759</v>
      </c>
      <c r="AF12" s="69">
        <v>50.796627498699422</v>
      </c>
      <c r="AG12" s="69">
        <v>51.729172365521272</v>
      </c>
      <c r="AH12" s="69">
        <v>52.922964944063942</v>
      </c>
      <c r="AI12" s="69">
        <v>53.952247674312702</v>
      </c>
      <c r="AJ12" s="69">
        <v>54.526627828578299</v>
      </c>
      <c r="AK12" s="69">
        <v>55.171583828938594</v>
      </c>
      <c r="AL12" s="69">
        <v>55.025313409829259</v>
      </c>
      <c r="AM12" s="68">
        <v>56.725049663859359</v>
      </c>
      <c r="AN12" s="68">
        <v>57.8</v>
      </c>
      <c r="AO12" s="68">
        <v>58.3</v>
      </c>
      <c r="AP12" s="68">
        <v>59.8</v>
      </c>
      <c r="AQ12" s="70">
        <v>60.8</v>
      </c>
      <c r="AR12" s="70">
        <v>60.475614452730539</v>
      </c>
      <c r="AS12" s="70">
        <v>61.3</v>
      </c>
      <c r="AT12" s="70">
        <v>61.3</v>
      </c>
      <c r="AU12" s="70">
        <v>61.00764342824602</v>
      </c>
      <c r="AV12" s="70">
        <v>61.680820000000004</v>
      </c>
      <c r="AW12" s="70">
        <v>62.3</v>
      </c>
      <c r="AX12" s="70">
        <v>62.900000000000219</v>
      </c>
      <c r="AY12" s="70">
        <v>62.50778534472753</v>
      </c>
      <c r="AZ12" s="70">
        <v>63.143547201920128</v>
      </c>
      <c r="BA12" s="70">
        <v>65.893795309935399</v>
      </c>
      <c r="BB12" s="70">
        <v>66.778487866467998</v>
      </c>
      <c r="BC12" s="70">
        <v>66.015303342243001</v>
      </c>
      <c r="BD12" s="70">
        <v>66.983160854930006</v>
      </c>
      <c r="BE12" s="70">
        <v>68.516692129304118</v>
      </c>
      <c r="BF12" s="70">
        <v>68.303364798953524</v>
      </c>
      <c r="BG12" s="70">
        <v>68.310619105799134</v>
      </c>
      <c r="BH12" s="492">
        <v>69.172009448882591</v>
      </c>
    </row>
    <row r="13" spans="1:60" ht="15" customHeight="1">
      <c r="B13" s="56"/>
      <c r="C13" s="56"/>
      <c r="D13" s="56"/>
      <c r="E13" s="56"/>
      <c r="F13" s="56"/>
      <c r="G13" s="56"/>
      <c r="H13" s="56"/>
      <c r="I13" s="56"/>
      <c r="J13" s="56"/>
      <c r="K13" s="56"/>
      <c r="L13" s="56"/>
      <c r="M13" s="56"/>
      <c r="O13" s="56"/>
      <c r="Q13" s="56"/>
      <c r="S13" s="56"/>
      <c r="U13" s="56"/>
      <c r="W13" s="65" t="s">
        <v>6</v>
      </c>
      <c r="X13" s="68">
        <v>55.763733960761996</v>
      </c>
      <c r="Y13" s="68">
        <v>56.158965743774999</v>
      </c>
      <c r="Z13" s="68">
        <v>57.490781767642993</v>
      </c>
      <c r="AA13" s="68">
        <v>58.716381362345004</v>
      </c>
      <c r="AB13" s="68">
        <v>58.1</v>
      </c>
      <c r="AC13" s="68">
        <v>58.2</v>
      </c>
      <c r="AD13" s="68">
        <v>59.3</v>
      </c>
      <c r="AE13" s="69">
        <v>60.778880014435131</v>
      </c>
      <c r="AF13" s="69">
        <v>61.449486534672303</v>
      </c>
      <c r="AG13" s="69">
        <v>61.690284419969089</v>
      </c>
      <c r="AH13" s="69">
        <v>62.099880725597231</v>
      </c>
      <c r="AI13" s="69">
        <v>63.49816356307727</v>
      </c>
      <c r="AJ13" s="69">
        <v>63.42760064015657</v>
      </c>
      <c r="AK13" s="69">
        <v>63.515978279719263</v>
      </c>
      <c r="AL13" s="69">
        <v>62.943347306412242</v>
      </c>
      <c r="AM13" s="68">
        <v>64.306175178644608</v>
      </c>
      <c r="AN13" s="68">
        <v>64.900000000000006</v>
      </c>
      <c r="AO13" s="68">
        <v>65</v>
      </c>
      <c r="AP13" s="68">
        <v>66.099999999999994</v>
      </c>
      <c r="AQ13" s="70">
        <v>66.5</v>
      </c>
      <c r="AR13" s="70">
        <v>65.766898275609648</v>
      </c>
      <c r="AS13" s="70">
        <v>66.3</v>
      </c>
      <c r="AT13" s="70">
        <v>66.2</v>
      </c>
      <c r="AU13" s="70">
        <v>65.891971379234789</v>
      </c>
      <c r="AV13" s="70">
        <v>66.208250000000007</v>
      </c>
      <c r="AW13" s="70">
        <v>66.400000000000006</v>
      </c>
      <c r="AX13" s="70">
        <v>66.400000000000233</v>
      </c>
      <c r="AY13" s="70">
        <v>66.52187930271343</v>
      </c>
      <c r="AZ13" s="70">
        <v>67.533985554436555</v>
      </c>
      <c r="BA13" s="70">
        <v>69.364520431581056</v>
      </c>
      <c r="BB13" s="70">
        <v>70.317452898680003</v>
      </c>
      <c r="BC13" s="70">
        <v>69.393949774106005</v>
      </c>
      <c r="BD13" s="70">
        <v>69.974302219721991</v>
      </c>
      <c r="BE13" s="70">
        <v>71.467469735172557</v>
      </c>
      <c r="BF13" s="70">
        <v>71.360162785758789</v>
      </c>
      <c r="BG13" s="70">
        <v>71.28891734994528</v>
      </c>
      <c r="BH13" s="492">
        <v>71.9224655402531</v>
      </c>
    </row>
    <row r="14" spans="1:60" ht="15" customHeight="1">
      <c r="B14" s="56"/>
      <c r="C14" s="56"/>
      <c r="D14" s="56"/>
      <c r="E14" s="56"/>
      <c r="F14" s="56"/>
      <c r="G14" s="56"/>
      <c r="H14" s="56"/>
      <c r="I14" s="56"/>
      <c r="J14" s="56"/>
      <c r="K14" s="56"/>
      <c r="L14" s="56"/>
      <c r="M14" s="56"/>
      <c r="O14" s="56"/>
      <c r="Q14" s="56"/>
      <c r="S14" s="56"/>
      <c r="U14" s="56"/>
      <c r="W14" s="71" t="s">
        <v>141</v>
      </c>
      <c r="X14" s="72">
        <f t="shared" ref="X14:AA14" si="4">+X11-X12</f>
        <v>30.425115356852011</v>
      </c>
      <c r="Y14" s="72">
        <f t="shared" si="4"/>
        <v>28.481120227136998</v>
      </c>
      <c r="Z14" s="72">
        <f t="shared" si="4"/>
        <v>26.460220582090997</v>
      </c>
      <c r="AA14" s="72">
        <f t="shared" si="4"/>
        <v>25.032360420292001</v>
      </c>
      <c r="AB14" s="72">
        <v>22.8</v>
      </c>
      <c r="AC14" s="72">
        <v>22.6</v>
      </c>
      <c r="AD14" s="72">
        <v>22.9</v>
      </c>
      <c r="AE14" s="72">
        <v>22.708313318757845</v>
      </c>
      <c r="AF14" s="72">
        <v>21.018693046464321</v>
      </c>
      <c r="AG14" s="72">
        <v>19.654042956704878</v>
      </c>
      <c r="AH14" s="72">
        <v>18.110823461749796</v>
      </c>
      <c r="AI14" s="72">
        <v>18.841951280646882</v>
      </c>
      <c r="AJ14" s="72">
        <v>17.57369687149783</v>
      </c>
      <c r="AK14" s="72">
        <v>16.474780279445298</v>
      </c>
      <c r="AL14" s="72">
        <v>15.634709373726274</v>
      </c>
      <c r="AM14" s="72">
        <v>14.893854432683007</v>
      </c>
      <c r="AN14" s="72">
        <v>14</v>
      </c>
      <c r="AO14" s="72">
        <v>13.2</v>
      </c>
      <c r="AP14" s="72">
        <v>12.5</v>
      </c>
      <c r="AQ14" s="73">
        <v>11.2</v>
      </c>
      <c r="AR14" s="73">
        <v>10.464135902753299</v>
      </c>
      <c r="AS14" s="73">
        <f>+AS11-AS12</f>
        <v>9.7999999999999972</v>
      </c>
      <c r="AT14" s="73">
        <f>+AT11-AT12</f>
        <v>9.6000000000000085</v>
      </c>
      <c r="AU14" s="73">
        <v>9.6705577498259245</v>
      </c>
      <c r="AV14" s="73">
        <f t="shared" ref="AV14:BA14" si="5">+AV11-AV12</f>
        <v>8.9660599999999917</v>
      </c>
      <c r="AW14" s="73">
        <f t="shared" si="5"/>
        <v>8</v>
      </c>
      <c r="AX14" s="73">
        <f t="shared" si="5"/>
        <v>6.8000000000000256</v>
      </c>
      <c r="AY14" s="73">
        <f t="shared" si="5"/>
        <v>7.9566859013454874</v>
      </c>
      <c r="AZ14" s="73">
        <f t="shared" si="5"/>
        <v>8.7188692107406212</v>
      </c>
      <c r="BA14" s="73">
        <f t="shared" si="5"/>
        <v>6.8878366526851948</v>
      </c>
      <c r="BB14" s="73">
        <v>7.0237214550249973</v>
      </c>
      <c r="BC14" s="73">
        <f>BC11-BC12</f>
        <v>6.7048155137980103</v>
      </c>
      <c r="BD14" s="73">
        <f>+BD11-BD12</f>
        <v>5.9346315431789947</v>
      </c>
      <c r="BE14" s="73">
        <f>+BE11-BE12</f>
        <v>5.863030314160639</v>
      </c>
      <c r="BF14" s="73">
        <f t="shared" ref="BF14:BH14" si="6">+BF11-BF12</f>
        <v>6.0765362096146021</v>
      </c>
      <c r="BG14" s="73">
        <f t="shared" si="6"/>
        <v>5.9211269494983867</v>
      </c>
      <c r="BH14" s="73">
        <f t="shared" si="6"/>
        <v>5.4712748615818327</v>
      </c>
    </row>
    <row r="15" spans="1:60" ht="15" customHeight="1">
      <c r="B15" s="56"/>
      <c r="C15" s="56"/>
      <c r="D15" s="56"/>
      <c r="E15" s="56"/>
      <c r="F15" s="56"/>
      <c r="G15" s="56"/>
      <c r="H15" s="56"/>
      <c r="I15" s="56"/>
      <c r="J15" s="56"/>
      <c r="K15" s="56"/>
      <c r="L15" s="56"/>
      <c r="M15" s="56"/>
      <c r="O15" s="56"/>
      <c r="Q15" s="56"/>
      <c r="S15" s="56"/>
      <c r="U15" s="56"/>
      <c r="W15" s="64" t="s">
        <v>54</v>
      </c>
      <c r="X15" s="68"/>
      <c r="Y15" s="68"/>
      <c r="Z15" s="68"/>
      <c r="AA15" s="68"/>
      <c r="AB15" s="68"/>
      <c r="AC15" s="68"/>
      <c r="AD15" s="68"/>
      <c r="AE15" s="69"/>
      <c r="AF15" s="69"/>
      <c r="AG15" s="69"/>
      <c r="AH15" s="69"/>
      <c r="AI15" s="69"/>
      <c r="AJ15" s="69"/>
      <c r="AK15" s="69"/>
      <c r="AL15" s="69"/>
      <c r="AM15" s="68"/>
      <c r="AN15" s="68"/>
      <c r="AO15" s="68"/>
      <c r="AP15" s="68"/>
      <c r="AQ15" s="70"/>
      <c r="AR15" s="70"/>
      <c r="AS15" s="70"/>
      <c r="AT15" s="70"/>
      <c r="AU15" s="70"/>
      <c r="AV15" s="70"/>
      <c r="AW15" s="70"/>
      <c r="AX15" s="70"/>
      <c r="AY15" s="70"/>
      <c r="AZ15" s="70"/>
      <c r="BA15" s="70"/>
      <c r="BB15" s="70"/>
      <c r="BC15" s="70"/>
      <c r="BD15" s="70"/>
      <c r="BE15" s="70"/>
      <c r="BF15" s="70"/>
      <c r="BG15" s="70"/>
      <c r="BH15" s="70"/>
    </row>
    <row r="16" spans="1:60" ht="15" customHeight="1">
      <c r="B16" s="56"/>
      <c r="C16" s="56"/>
      <c r="D16" s="56"/>
      <c r="E16" s="56"/>
      <c r="F16" s="56"/>
      <c r="G16" s="56"/>
      <c r="H16" s="56"/>
      <c r="I16" s="56"/>
      <c r="J16" s="56"/>
      <c r="K16" s="56"/>
      <c r="L16" s="56"/>
      <c r="M16" s="56"/>
      <c r="O16" s="56"/>
      <c r="Q16" s="56"/>
      <c r="S16" s="56"/>
      <c r="U16" s="56"/>
      <c r="W16" s="65" t="s">
        <v>4</v>
      </c>
      <c r="X16" s="68">
        <v>63.216442880918997</v>
      </c>
      <c r="Y16" s="68">
        <v>63.594187556224</v>
      </c>
      <c r="Z16" s="68">
        <v>64.560566532780001</v>
      </c>
      <c r="AA16" s="68">
        <v>63.118083854856998</v>
      </c>
      <c r="AB16" s="68">
        <v>62.7</v>
      </c>
      <c r="AC16" s="68">
        <v>62.7</v>
      </c>
      <c r="AD16" s="68">
        <v>62.5</v>
      </c>
      <c r="AE16" s="69">
        <v>62.605328652152338</v>
      </c>
      <c r="AF16" s="69">
        <v>63.44569263935422</v>
      </c>
      <c r="AG16" s="69">
        <v>63.960917776183258</v>
      </c>
      <c r="AH16" s="69">
        <v>63.911592563891531</v>
      </c>
      <c r="AI16" s="69">
        <v>65.354364157036557</v>
      </c>
      <c r="AJ16" s="69">
        <v>64.915958954299157</v>
      </c>
      <c r="AK16" s="69">
        <v>64.184377488319257</v>
      </c>
      <c r="AL16" s="69">
        <v>63.472898686509872</v>
      </c>
      <c r="AM16" s="68">
        <v>63.22628516453689</v>
      </c>
      <c r="AN16" s="68">
        <v>63.7</v>
      </c>
      <c r="AO16" s="68">
        <v>63.6</v>
      </c>
      <c r="AP16" s="68">
        <v>64.3</v>
      </c>
      <c r="AQ16" s="70">
        <v>64</v>
      </c>
      <c r="AR16" s="70">
        <v>62.251344054441972</v>
      </c>
      <c r="AS16" s="70">
        <v>62.9</v>
      </c>
      <c r="AT16" s="70">
        <v>62.8</v>
      </c>
      <c r="AU16" s="70">
        <v>62.480943523376631</v>
      </c>
      <c r="AV16" s="70">
        <v>61.882649999999998</v>
      </c>
      <c r="AW16" s="70">
        <v>60.1</v>
      </c>
      <c r="AX16" s="70">
        <v>60.100000000000207</v>
      </c>
      <c r="AY16" s="70">
        <v>61.335638961147012</v>
      </c>
      <c r="AZ16" s="70">
        <v>61.675352465098619</v>
      </c>
      <c r="BA16" s="70">
        <v>62.361021274459929</v>
      </c>
      <c r="BB16" s="70">
        <v>62.297651815009999</v>
      </c>
      <c r="BC16" s="70">
        <v>62.751098831797002</v>
      </c>
      <c r="BD16" s="70">
        <v>63.279508193189002</v>
      </c>
      <c r="BE16" s="70">
        <v>63.427386354384929</v>
      </c>
      <c r="BF16" s="70">
        <v>62.603380202161929</v>
      </c>
      <c r="BG16" s="70">
        <v>64.746703481011792</v>
      </c>
      <c r="BH16" s="492">
        <v>65.791050074323877</v>
      </c>
    </row>
    <row r="17" spans="1:61" ht="15" customHeight="1">
      <c r="B17" s="53"/>
      <c r="C17" s="53"/>
      <c r="D17" s="53"/>
      <c r="E17" s="53"/>
      <c r="F17" s="53"/>
      <c r="G17" s="53"/>
      <c r="H17" s="53"/>
      <c r="I17" s="53"/>
      <c r="J17" s="53"/>
      <c r="K17" s="53"/>
      <c r="L17" s="53"/>
      <c r="M17" s="53"/>
      <c r="O17" s="53"/>
      <c r="Q17" s="53"/>
      <c r="S17" s="53"/>
      <c r="U17" s="53"/>
      <c r="V17" s="55"/>
      <c r="W17" s="65" t="s">
        <v>5</v>
      </c>
      <c r="X17" s="68">
        <v>38.441083067511997</v>
      </c>
      <c r="Y17" s="68">
        <v>38.91527550232</v>
      </c>
      <c r="Z17" s="68">
        <v>40.676702832137003</v>
      </c>
      <c r="AA17" s="68">
        <v>42.067002951686</v>
      </c>
      <c r="AB17" s="68">
        <v>41.3</v>
      </c>
      <c r="AC17" s="68">
        <v>41.6</v>
      </c>
      <c r="AD17" s="68">
        <v>41.7</v>
      </c>
      <c r="AE17" s="69">
        <v>43.405506904551963</v>
      </c>
      <c r="AF17" s="69">
        <v>44.150046327780288</v>
      </c>
      <c r="AG17" s="69">
        <v>44.426256121465165</v>
      </c>
      <c r="AH17" s="69">
        <v>44.474575346925398</v>
      </c>
      <c r="AI17" s="69">
        <v>45.971825895632541</v>
      </c>
      <c r="AJ17" s="69">
        <v>45.777112521710826</v>
      </c>
      <c r="AK17" s="69">
        <v>45.594065674226684</v>
      </c>
      <c r="AL17" s="69">
        <v>47.390527576143455</v>
      </c>
      <c r="AM17" s="68">
        <v>46.858034429428244</v>
      </c>
      <c r="AN17" s="68">
        <v>48.4</v>
      </c>
      <c r="AO17" s="68">
        <v>48.6</v>
      </c>
      <c r="AP17" s="68">
        <v>49.6</v>
      </c>
      <c r="AQ17" s="70">
        <v>50.4</v>
      </c>
      <c r="AR17" s="70">
        <v>50.219216723448369</v>
      </c>
      <c r="AS17" s="70">
        <v>50.6</v>
      </c>
      <c r="AT17" s="70">
        <v>51.2</v>
      </c>
      <c r="AU17" s="70">
        <v>52.046086287136916</v>
      </c>
      <c r="AV17" s="70">
        <v>52.167160000000003</v>
      </c>
      <c r="AW17" s="70">
        <v>52.9</v>
      </c>
      <c r="AX17" s="70">
        <v>52.40000000000019</v>
      </c>
      <c r="AY17" s="70">
        <v>52.938288957272626</v>
      </c>
      <c r="AZ17" s="70">
        <v>53.668503253423182</v>
      </c>
      <c r="BA17" s="70">
        <v>54.403358421040302</v>
      </c>
      <c r="BB17" s="70">
        <v>56.094184029188995</v>
      </c>
      <c r="BC17" s="70">
        <v>55.596696164546998</v>
      </c>
      <c r="BD17" s="70">
        <v>56.001475434361005</v>
      </c>
      <c r="BE17" s="70">
        <v>56.562887204868595</v>
      </c>
      <c r="BF17" s="70">
        <v>57.214409670277064</v>
      </c>
      <c r="BG17" s="70">
        <v>57.880917574169302</v>
      </c>
      <c r="BH17" s="492">
        <v>58.908203178423911</v>
      </c>
    </row>
    <row r="18" spans="1:61" ht="15" customHeight="1">
      <c r="B18" s="53"/>
      <c r="C18" s="53"/>
      <c r="D18" s="53"/>
      <c r="E18" s="53"/>
      <c r="F18" s="53"/>
      <c r="G18" s="53"/>
      <c r="H18" s="53"/>
      <c r="I18" s="53"/>
      <c r="J18" s="53"/>
      <c r="K18" s="53"/>
      <c r="L18" s="53"/>
      <c r="M18" s="53"/>
      <c r="O18" s="53"/>
      <c r="Q18" s="53"/>
      <c r="S18" s="53"/>
      <c r="U18" s="53"/>
      <c r="V18" s="55"/>
      <c r="W18" s="65" t="s">
        <v>6</v>
      </c>
      <c r="X18" s="68">
        <v>50.832147948660001</v>
      </c>
      <c r="Y18" s="68">
        <v>51.26383193713</v>
      </c>
      <c r="Z18" s="68">
        <v>52.626207969299998</v>
      </c>
      <c r="AA18" s="68">
        <v>52.610069922027002</v>
      </c>
      <c r="AB18" s="68">
        <v>52</v>
      </c>
      <c r="AC18" s="68">
        <v>52.2</v>
      </c>
      <c r="AD18" s="68">
        <v>52.1</v>
      </c>
      <c r="AE18" s="69">
        <v>53.021939265618876</v>
      </c>
      <c r="AF18" s="69">
        <v>53.812698338339736</v>
      </c>
      <c r="AG18" s="69">
        <v>54.2068107068975</v>
      </c>
      <c r="AH18" s="69">
        <v>54.206847280016035</v>
      </c>
      <c r="AI18" s="69">
        <v>55.674307952919797</v>
      </c>
      <c r="AJ18" s="69">
        <v>55.354827531628182</v>
      </c>
      <c r="AK18" s="69">
        <v>54.899730239985146</v>
      </c>
      <c r="AL18" s="69">
        <v>55.439226858568169</v>
      </c>
      <c r="AM18" s="68">
        <v>55.051338609055513</v>
      </c>
      <c r="AN18" s="68">
        <v>56.1</v>
      </c>
      <c r="AO18" s="68">
        <v>56.1</v>
      </c>
      <c r="AP18" s="68">
        <v>57</v>
      </c>
      <c r="AQ18" s="70">
        <v>57.2</v>
      </c>
      <c r="AR18" s="70">
        <v>56.230456764739067</v>
      </c>
      <c r="AS18" s="70">
        <v>56.7</v>
      </c>
      <c r="AT18" s="70">
        <v>57</v>
      </c>
      <c r="AU18" s="70">
        <v>57.259369449530887</v>
      </c>
      <c r="AV18" s="70">
        <v>57.020620000000001</v>
      </c>
      <c r="AW18" s="70">
        <v>56.5</v>
      </c>
      <c r="AX18" s="70">
        <v>56.200000000000202</v>
      </c>
      <c r="AY18" s="70">
        <v>57.134140358134978</v>
      </c>
      <c r="AZ18" s="70">
        <v>57.664282607853181</v>
      </c>
      <c r="BA18" s="70">
        <v>58.377288587899656</v>
      </c>
      <c r="BB18" s="70">
        <v>59.193129685385003</v>
      </c>
      <c r="BC18" s="70">
        <v>59.1725495122</v>
      </c>
      <c r="BD18" s="70">
        <v>59.640154143277002</v>
      </c>
      <c r="BE18" s="70">
        <v>59.992584114848604</v>
      </c>
      <c r="BF18" s="70">
        <v>59.907903463262514</v>
      </c>
      <c r="BG18" s="70">
        <v>61.315115288870167</v>
      </c>
      <c r="BH18" s="492">
        <v>62.352580466361992</v>
      </c>
    </row>
    <row r="19" spans="1:61" ht="15" customHeight="1">
      <c r="B19" s="53"/>
      <c r="C19" s="53"/>
      <c r="D19" s="53"/>
      <c r="E19" s="53"/>
      <c r="F19" s="53"/>
      <c r="G19" s="53"/>
      <c r="H19" s="53"/>
      <c r="I19" s="53"/>
      <c r="J19" s="53"/>
      <c r="K19" s="53"/>
      <c r="L19" s="53"/>
      <c r="M19" s="53"/>
      <c r="O19" s="53"/>
      <c r="Q19" s="53"/>
      <c r="S19" s="53"/>
      <c r="U19" s="53"/>
      <c r="V19" s="55"/>
      <c r="W19" s="71" t="s">
        <v>141</v>
      </c>
      <c r="X19" s="72">
        <f t="shared" ref="X19:AA19" si="7">+X16-X17</f>
        <v>24.775359813407</v>
      </c>
      <c r="Y19" s="72">
        <f t="shared" si="7"/>
        <v>24.678912053904</v>
      </c>
      <c r="Z19" s="72">
        <f t="shared" si="7"/>
        <v>23.883863700642998</v>
      </c>
      <c r="AA19" s="72">
        <f t="shared" si="7"/>
        <v>21.051080903170998</v>
      </c>
      <c r="AB19" s="72">
        <v>21.4</v>
      </c>
      <c r="AC19" s="72">
        <v>21.1</v>
      </c>
      <c r="AD19" s="72">
        <v>20.8</v>
      </c>
      <c r="AE19" s="72">
        <v>19.199821747600375</v>
      </c>
      <c r="AF19" s="72">
        <v>19.295646311573933</v>
      </c>
      <c r="AG19" s="72">
        <v>19.534661654718093</v>
      </c>
      <c r="AH19" s="72">
        <v>19.437017216966133</v>
      </c>
      <c r="AI19" s="72">
        <v>19.382538261404015</v>
      </c>
      <c r="AJ19" s="72">
        <v>19.138846432588331</v>
      </c>
      <c r="AK19" s="72">
        <v>18.590311814092573</v>
      </c>
      <c r="AL19" s="72">
        <v>16.082371110366417</v>
      </c>
      <c r="AM19" s="72">
        <v>16.368250735108646</v>
      </c>
      <c r="AN19" s="72">
        <v>15.3</v>
      </c>
      <c r="AO19" s="72">
        <v>15</v>
      </c>
      <c r="AP19" s="72">
        <v>14.7</v>
      </c>
      <c r="AQ19" s="73">
        <v>13.6</v>
      </c>
      <c r="AR19" s="73">
        <v>12.032127330993603</v>
      </c>
      <c r="AS19" s="73">
        <f t="shared" ref="AS19:BA19" si="8">+AS16-AS17</f>
        <v>12.299999999999997</v>
      </c>
      <c r="AT19" s="73">
        <f t="shared" si="8"/>
        <v>11.599999999999994</v>
      </c>
      <c r="AU19" s="73">
        <f t="shared" si="8"/>
        <v>10.434857236239715</v>
      </c>
      <c r="AV19" s="73">
        <f t="shared" si="8"/>
        <v>9.7154899999999955</v>
      </c>
      <c r="AW19" s="73">
        <f t="shared" si="8"/>
        <v>7.2000000000000028</v>
      </c>
      <c r="AX19" s="73">
        <f t="shared" si="8"/>
        <v>7.7000000000000171</v>
      </c>
      <c r="AY19" s="73">
        <f t="shared" si="8"/>
        <v>8.3973500038743865</v>
      </c>
      <c r="AZ19" s="73">
        <f t="shared" si="8"/>
        <v>8.0068492116754371</v>
      </c>
      <c r="BA19" s="73">
        <f t="shared" si="8"/>
        <v>7.9576628534196274</v>
      </c>
      <c r="BB19" s="73">
        <v>6.2034677858210046</v>
      </c>
      <c r="BC19" s="73">
        <f>BC16-BC17</f>
        <v>7.1544026672500038</v>
      </c>
      <c r="BD19" s="73">
        <f>+BD16-BD17</f>
        <v>7.2780327588279974</v>
      </c>
      <c r="BE19" s="73">
        <f>+BE16-BE17</f>
        <v>6.8644991495163339</v>
      </c>
      <c r="BF19" s="73">
        <f>+BF16-BF17</f>
        <v>5.3889705318848655</v>
      </c>
      <c r="BG19" s="73">
        <f>+BG16-BG17</f>
        <v>6.8657859068424898</v>
      </c>
      <c r="BH19" s="73">
        <f>+BH16-BH17</f>
        <v>6.8828468958999665</v>
      </c>
    </row>
    <row r="20" spans="1:61" s="51" customFormat="1" ht="15" customHeight="1">
      <c r="B20" s="52"/>
      <c r="C20" s="52"/>
      <c r="D20" s="52"/>
      <c r="E20" s="52"/>
      <c r="F20" s="52"/>
      <c r="G20" s="52"/>
      <c r="H20" s="52"/>
      <c r="I20" s="52"/>
      <c r="J20" s="52"/>
      <c r="K20" s="52"/>
      <c r="L20" s="52"/>
      <c r="M20" s="52"/>
      <c r="O20" s="52"/>
      <c r="Q20" s="52"/>
      <c r="S20" s="52"/>
      <c r="U20" s="52"/>
      <c r="W20" s="64" t="s">
        <v>55</v>
      </c>
      <c r="X20" s="68"/>
      <c r="Y20" s="68"/>
      <c r="Z20" s="68"/>
      <c r="AA20" s="68"/>
      <c r="AB20" s="68"/>
      <c r="AC20" s="68"/>
      <c r="AD20" s="68"/>
      <c r="AE20" s="69"/>
      <c r="AF20" s="69"/>
      <c r="AG20" s="69"/>
      <c r="AH20" s="69"/>
      <c r="AI20" s="69"/>
      <c r="AJ20" s="69"/>
      <c r="AK20" s="69"/>
      <c r="AL20" s="69"/>
      <c r="AM20" s="68"/>
      <c r="AN20" s="68"/>
      <c r="AO20" s="68"/>
      <c r="AP20" s="68"/>
      <c r="AQ20" s="70"/>
      <c r="AR20" s="70"/>
      <c r="AS20" s="70"/>
      <c r="AT20" s="70"/>
      <c r="AU20" s="70"/>
      <c r="AV20" s="70"/>
      <c r="AW20" s="70"/>
      <c r="AX20" s="70"/>
      <c r="AY20" s="70"/>
      <c r="AZ20" s="70"/>
      <c r="BA20" s="70"/>
      <c r="BB20" s="70"/>
      <c r="BC20" s="70"/>
      <c r="BD20" s="70"/>
      <c r="BE20" s="70"/>
      <c r="BF20" s="70"/>
      <c r="BG20" s="70"/>
      <c r="BH20" s="70"/>
    </row>
    <row r="21" spans="1:61" ht="15" customHeight="1">
      <c r="B21" s="53"/>
      <c r="C21" s="53"/>
      <c r="D21" s="53"/>
      <c r="E21" s="53"/>
      <c r="F21" s="53"/>
      <c r="G21" s="53"/>
      <c r="H21" s="53"/>
      <c r="I21" s="53"/>
      <c r="J21" s="53"/>
      <c r="K21" s="53"/>
      <c r="L21" s="53"/>
      <c r="M21" s="53"/>
      <c r="O21" s="53"/>
      <c r="Q21" s="53"/>
      <c r="S21" s="53"/>
      <c r="U21" s="53"/>
      <c r="W21" s="65" t="s">
        <v>4</v>
      </c>
      <c r="X21" s="68">
        <v>67.236119065246001</v>
      </c>
      <c r="Y21" s="68">
        <v>67.252512636923001</v>
      </c>
      <c r="Z21" s="68">
        <v>67.978958834268994</v>
      </c>
      <c r="AA21" s="68">
        <v>67.654904697352009</v>
      </c>
      <c r="AB21" s="68">
        <v>66.400000000000006</v>
      </c>
      <c r="AC21" s="68">
        <v>66.3</v>
      </c>
      <c r="AD21" s="68">
        <v>66.900000000000006</v>
      </c>
      <c r="AE21" s="69">
        <v>67.810371117472613</v>
      </c>
      <c r="AF21" s="69">
        <v>68.066528168602986</v>
      </c>
      <c r="AG21" s="69">
        <v>67.956305781493342</v>
      </c>
      <c r="AH21" s="69">
        <v>67.735707776279554</v>
      </c>
      <c r="AI21" s="69">
        <v>69.31687395880077</v>
      </c>
      <c r="AJ21" s="69">
        <v>68.805293398164409</v>
      </c>
      <c r="AK21" s="69">
        <v>68.259229308262576</v>
      </c>
      <c r="AL21" s="69">
        <v>67.264970793656857</v>
      </c>
      <c r="AM21" s="68">
        <v>67.86155489382611</v>
      </c>
      <c r="AN21" s="68">
        <v>68.3</v>
      </c>
      <c r="AO21" s="68">
        <v>67.900000000000006</v>
      </c>
      <c r="AP21" s="68">
        <v>68.7</v>
      </c>
      <c r="AQ21" s="70">
        <v>68.599999999999994</v>
      </c>
      <c r="AR21" s="70">
        <v>67.154658923824172</v>
      </c>
      <c r="AS21" s="70">
        <v>67.400000000000006</v>
      </c>
      <c r="AT21" s="70">
        <v>67.099999999999994</v>
      </c>
      <c r="AU21" s="70">
        <v>66.874285120671345</v>
      </c>
      <c r="AV21" s="70">
        <v>66.368070000000003</v>
      </c>
      <c r="AW21" s="70">
        <v>65.8</v>
      </c>
      <c r="AX21" s="70">
        <v>65.500000000000242</v>
      </c>
      <c r="AY21" s="70">
        <v>66.454864575203288</v>
      </c>
      <c r="AZ21" s="70">
        <v>67.539020897039492</v>
      </c>
      <c r="BA21" s="70">
        <v>68.202292988202402</v>
      </c>
      <c r="BB21" s="70">
        <v>68.856398648077004</v>
      </c>
      <c r="BC21" s="70">
        <v>68.377265189531002</v>
      </c>
      <c r="BD21" s="70">
        <v>68.730694260876007</v>
      </c>
      <c r="BE21" s="70">
        <v>69.818177603646689</v>
      </c>
      <c r="BF21" s="70">
        <v>69.875192340571033</v>
      </c>
      <c r="BG21" s="70">
        <v>70.196824215738545</v>
      </c>
      <c r="BH21" s="492">
        <v>70.550296429144709</v>
      </c>
    </row>
    <row r="22" spans="1:61" ht="15" customHeight="1">
      <c r="B22" s="53"/>
      <c r="C22" s="53"/>
      <c r="D22" s="53"/>
      <c r="E22" s="53"/>
      <c r="F22" s="53"/>
      <c r="G22" s="53"/>
      <c r="H22" s="53"/>
      <c r="I22" s="53"/>
      <c r="J22" s="53"/>
      <c r="K22" s="53"/>
      <c r="L22" s="53"/>
      <c r="M22" s="53"/>
      <c r="O22" s="53"/>
      <c r="Q22" s="53"/>
      <c r="S22" s="53"/>
      <c r="U22" s="53"/>
      <c r="W22" s="65" t="s">
        <v>5</v>
      </c>
      <c r="X22" s="68">
        <v>39.664995260548004</v>
      </c>
      <c r="Y22" s="68">
        <v>40.816723550402997</v>
      </c>
      <c r="Z22" s="68">
        <v>43.044540707778999</v>
      </c>
      <c r="AA22" s="68">
        <v>44.629158341156</v>
      </c>
      <c r="AB22" s="68">
        <v>44.8</v>
      </c>
      <c r="AC22" s="68">
        <v>44.8</v>
      </c>
      <c r="AD22" s="68">
        <v>45.4</v>
      </c>
      <c r="AE22" s="69">
        <v>47.030923000022554</v>
      </c>
      <c r="AF22" s="69">
        <v>48.227084220731413</v>
      </c>
      <c r="AG22" s="69">
        <v>48.989558741958049</v>
      </c>
      <c r="AH22" s="69">
        <v>49.65238029126769</v>
      </c>
      <c r="AI22" s="69">
        <v>50.844001771590811</v>
      </c>
      <c r="AJ22" s="69">
        <v>50.95031448659639</v>
      </c>
      <c r="AK22" s="69">
        <v>51.396142471865105</v>
      </c>
      <c r="AL22" s="69">
        <v>51.80505956777187</v>
      </c>
      <c r="AM22" s="68">
        <v>52.650427210136186</v>
      </c>
      <c r="AN22" s="68">
        <v>53.8</v>
      </c>
      <c r="AO22" s="68">
        <v>54</v>
      </c>
      <c r="AP22" s="68">
        <v>55.3</v>
      </c>
      <c r="AQ22" s="70">
        <v>56.2</v>
      </c>
      <c r="AR22" s="70">
        <v>55.986198963299493</v>
      </c>
      <c r="AS22" s="70">
        <v>56.5</v>
      </c>
      <c r="AT22" s="70">
        <v>56.7</v>
      </c>
      <c r="AU22" s="70">
        <v>56.77303795374592</v>
      </c>
      <c r="AV22" s="70">
        <v>57.178710000000002</v>
      </c>
      <c r="AW22" s="70">
        <v>57.9</v>
      </c>
      <c r="AX22" s="70">
        <v>58.000000000000206</v>
      </c>
      <c r="AY22" s="70">
        <v>58.085929834374774</v>
      </c>
      <c r="AZ22" s="70">
        <v>58.70393721962941</v>
      </c>
      <c r="BA22" s="70">
        <v>60.719270776558943</v>
      </c>
      <c r="BB22" s="70">
        <v>61.694173449212997</v>
      </c>
      <c r="BC22" s="70">
        <v>61.015326150253998</v>
      </c>
      <c r="BD22" s="70">
        <v>61.793709250900996</v>
      </c>
      <c r="BE22" s="70">
        <v>63.23192617527782</v>
      </c>
      <c r="BF22" s="70">
        <v>63.258250503020278</v>
      </c>
      <c r="BG22" s="70">
        <v>63.25823790415572</v>
      </c>
      <c r="BH22" s="492">
        <v>64.207524873087735</v>
      </c>
    </row>
    <row r="23" spans="1:61" ht="15" customHeight="1">
      <c r="B23" s="53"/>
      <c r="C23" s="53"/>
      <c r="D23" s="53"/>
      <c r="E23" s="53"/>
      <c r="F23" s="53"/>
      <c r="G23" s="53"/>
      <c r="H23" s="53"/>
      <c r="I23" s="53"/>
      <c r="J23" s="53"/>
      <c r="K23" s="53"/>
      <c r="L23" s="53"/>
      <c r="M23" s="53"/>
      <c r="O23" s="53"/>
      <c r="Q23" s="53"/>
      <c r="S23" s="53"/>
      <c r="U23" s="53"/>
      <c r="W23" s="65" t="s">
        <v>6</v>
      </c>
      <c r="X23" s="68">
        <v>53.526274142813001</v>
      </c>
      <c r="Y23" s="68">
        <v>54.114651482635999</v>
      </c>
      <c r="Z23" s="68">
        <v>55.591725515043002</v>
      </c>
      <c r="AA23" s="68">
        <v>56.224289178771002</v>
      </c>
      <c r="AB23" s="68">
        <v>55.7</v>
      </c>
      <c r="AC23" s="68">
        <v>55.7</v>
      </c>
      <c r="AD23" s="68">
        <v>56.2</v>
      </c>
      <c r="AE23" s="69">
        <v>57.497454695386139</v>
      </c>
      <c r="AF23" s="69">
        <v>58.220358588276191</v>
      </c>
      <c r="AG23" s="69">
        <v>58.543110280068944</v>
      </c>
      <c r="AH23" s="69">
        <v>58.760730364071854</v>
      </c>
      <c r="AI23" s="69">
        <v>60.146380330704993</v>
      </c>
      <c r="AJ23" s="69">
        <v>59.94010377238461</v>
      </c>
      <c r="AK23" s="69">
        <v>59.887966961552685</v>
      </c>
      <c r="AL23" s="69">
        <v>59.590390416428264</v>
      </c>
      <c r="AM23" s="68">
        <v>60.331777943955821</v>
      </c>
      <c r="AN23" s="68">
        <v>61.1</v>
      </c>
      <c r="AO23" s="68">
        <v>61</v>
      </c>
      <c r="AP23" s="68">
        <v>62</v>
      </c>
      <c r="AQ23" s="70">
        <v>62.4</v>
      </c>
      <c r="AR23" s="70">
        <v>61.600828516831932</v>
      </c>
      <c r="AS23" s="70">
        <v>62</v>
      </c>
      <c r="AT23" s="70">
        <v>61.9</v>
      </c>
      <c r="AU23" s="70">
        <v>61.84841825838717</v>
      </c>
      <c r="AV23" s="70">
        <v>61.795409999999997</v>
      </c>
      <c r="AW23" s="70">
        <v>61.9</v>
      </c>
      <c r="AX23" s="70">
        <v>61.800000000000225</v>
      </c>
      <c r="AY23" s="70">
        <v>62.28933672565438</v>
      </c>
      <c r="AZ23" s="70">
        <v>63.135000821660114</v>
      </c>
      <c r="BA23" s="70">
        <v>64.475412320420929</v>
      </c>
      <c r="BB23" s="70">
        <v>65.289869638265003</v>
      </c>
      <c r="BC23" s="70">
        <v>64.712305334885002</v>
      </c>
      <c r="BD23" s="70">
        <v>65.278153065461993</v>
      </c>
      <c r="BE23" s="70">
        <v>66.535907908912733</v>
      </c>
      <c r="BF23" s="70">
        <v>66.576529517273499</v>
      </c>
      <c r="BG23" s="70">
        <v>66.738066220327596</v>
      </c>
      <c r="BH23" s="492">
        <v>67.387457504176567</v>
      </c>
    </row>
    <row r="24" spans="1:61" ht="15" customHeight="1">
      <c r="B24" s="53"/>
      <c r="C24" s="53"/>
      <c r="D24" s="53"/>
      <c r="E24" s="53"/>
      <c r="F24" s="53"/>
      <c r="G24" s="53"/>
      <c r="H24" s="53"/>
      <c r="I24" s="53"/>
      <c r="J24" s="53"/>
      <c r="K24" s="53"/>
      <c r="L24" s="53"/>
      <c r="M24" s="53"/>
      <c r="O24" s="53"/>
      <c r="Q24" s="53"/>
      <c r="S24" s="53"/>
      <c r="U24" s="53"/>
      <c r="W24" s="71" t="s">
        <v>141</v>
      </c>
      <c r="X24" s="72">
        <f t="shared" ref="X24:AA24" si="9">+X21-X22</f>
        <v>27.571123804697997</v>
      </c>
      <c r="Y24" s="72">
        <f t="shared" si="9"/>
        <v>26.435789086520003</v>
      </c>
      <c r="Z24" s="72">
        <f t="shared" si="9"/>
        <v>24.934418126489994</v>
      </c>
      <c r="AA24" s="72">
        <f t="shared" si="9"/>
        <v>23.025746356196009</v>
      </c>
      <c r="AB24" s="72">
        <v>21.5</v>
      </c>
      <c r="AC24" s="72">
        <v>21.5</v>
      </c>
      <c r="AD24" s="72">
        <v>21.5</v>
      </c>
      <c r="AE24" s="72">
        <v>20.779448117450059</v>
      </c>
      <c r="AF24" s="72">
        <v>19.839443947871573</v>
      </c>
      <c r="AG24" s="72">
        <v>18.966747039535292</v>
      </c>
      <c r="AH24" s="72">
        <v>18.083327485011864</v>
      </c>
      <c r="AI24" s="72">
        <v>18.472872187209958</v>
      </c>
      <c r="AJ24" s="72">
        <v>17.854978911568018</v>
      </c>
      <c r="AK24" s="72">
        <v>16.863086836397471</v>
      </c>
      <c r="AL24" s="72">
        <v>15.459911225884987</v>
      </c>
      <c r="AM24" s="72">
        <v>15.211127683689924</v>
      </c>
      <c r="AN24" s="72">
        <v>14.5</v>
      </c>
      <c r="AO24" s="72">
        <v>13.9</v>
      </c>
      <c r="AP24" s="72">
        <v>13.4</v>
      </c>
      <c r="AQ24" s="73">
        <v>12.4</v>
      </c>
      <c r="AR24" s="73">
        <v>11.168459960524679</v>
      </c>
      <c r="AS24" s="73">
        <f>+AS21-AS22</f>
        <v>10.900000000000006</v>
      </c>
      <c r="AT24" s="73">
        <f>+AT21-AT22</f>
        <v>10.399999999999991</v>
      </c>
      <c r="AU24" s="73">
        <v>10.101247166925425</v>
      </c>
      <c r="AV24" s="73">
        <f t="shared" ref="AV24:BA24" si="10">+AV21-AV22</f>
        <v>9.1893600000000006</v>
      </c>
      <c r="AW24" s="73">
        <f t="shared" si="10"/>
        <v>7.8999999999999986</v>
      </c>
      <c r="AX24" s="73">
        <f t="shared" si="10"/>
        <v>7.5000000000000355</v>
      </c>
      <c r="AY24" s="73">
        <f t="shared" si="10"/>
        <v>8.3689347408285144</v>
      </c>
      <c r="AZ24" s="73">
        <f t="shared" si="10"/>
        <v>8.8350836774100827</v>
      </c>
      <c r="BA24" s="73">
        <f t="shared" si="10"/>
        <v>7.4830222116434584</v>
      </c>
      <c r="BB24" s="73">
        <v>7.1622251988640073</v>
      </c>
      <c r="BC24" s="73">
        <f>BC21-BC22</f>
        <v>7.3619390392770043</v>
      </c>
      <c r="BD24" s="73">
        <f>+BD21-BD22</f>
        <v>6.936985009975011</v>
      </c>
      <c r="BE24" s="73">
        <f>+BE21-BE22</f>
        <v>6.5862514283688682</v>
      </c>
      <c r="BF24" s="73">
        <f>+BF21-BF22</f>
        <v>6.6169418375507547</v>
      </c>
      <c r="BG24" s="73">
        <f>+BG21-BG22</f>
        <v>6.9385863115828244</v>
      </c>
      <c r="BH24" s="73">
        <f>+BH21-BH22</f>
        <v>6.3427715560569737</v>
      </c>
    </row>
    <row r="25" spans="1:61" s="51" customFormat="1" ht="12" customHeight="1">
      <c r="B25" s="52"/>
      <c r="C25" s="52"/>
      <c r="D25" s="52"/>
      <c r="E25" s="52"/>
      <c r="F25" s="52"/>
      <c r="G25" s="52"/>
      <c r="H25" s="52"/>
      <c r="I25" s="52"/>
      <c r="J25" s="52"/>
      <c r="K25" s="52"/>
      <c r="L25" s="52"/>
      <c r="M25" s="52"/>
      <c r="O25" s="52"/>
      <c r="Q25" s="52"/>
      <c r="S25" s="52"/>
      <c r="U25" s="52"/>
      <c r="W25" s="75"/>
      <c r="X25" s="76"/>
      <c r="Y25" s="76"/>
      <c r="Z25" s="76"/>
      <c r="AA25" s="76"/>
      <c r="AB25" s="76"/>
      <c r="AC25" s="76"/>
      <c r="AD25" s="76"/>
      <c r="AE25" s="76"/>
      <c r="AF25" s="76"/>
      <c r="AG25" s="76"/>
      <c r="AH25" s="76"/>
      <c r="AI25" s="76"/>
      <c r="AJ25" s="76"/>
      <c r="AK25" s="76"/>
      <c r="AL25" s="76"/>
      <c r="AM25" s="76"/>
      <c r="AN25" s="76"/>
      <c r="AO25" s="76"/>
      <c r="AP25" s="76"/>
      <c r="AQ25" s="77"/>
      <c r="AR25" s="77"/>
      <c r="AS25" s="77"/>
      <c r="AT25" s="77"/>
      <c r="AU25" s="77"/>
      <c r="AV25" s="77"/>
      <c r="AW25" s="77"/>
      <c r="AX25" s="77"/>
      <c r="AY25" s="77"/>
      <c r="AZ25" s="77"/>
      <c r="BA25" s="77"/>
      <c r="BB25" s="77"/>
      <c r="BC25" s="77"/>
      <c r="BD25" s="77"/>
      <c r="BE25" s="77"/>
      <c r="BF25" s="77"/>
      <c r="BG25" s="77"/>
      <c r="BH25" s="77"/>
    </row>
    <row r="26" spans="1:61" ht="12" customHeight="1">
      <c r="A26" s="54"/>
      <c r="B26" s="53"/>
      <c r="C26" s="53"/>
      <c r="D26" s="53"/>
      <c r="E26" s="53"/>
      <c r="F26" s="53"/>
      <c r="G26" s="53"/>
      <c r="H26" s="53"/>
      <c r="I26" s="53"/>
      <c r="J26" s="53"/>
      <c r="K26" s="53"/>
      <c r="L26" s="53"/>
      <c r="M26" s="53"/>
      <c r="O26" s="53"/>
      <c r="Q26" s="53"/>
      <c r="S26" s="53"/>
      <c r="U26" s="53"/>
      <c r="W26" s="211" t="s">
        <v>58</v>
      </c>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74"/>
      <c r="AX26" s="65"/>
      <c r="AY26" s="65"/>
      <c r="AZ26" s="65"/>
      <c r="BA26" s="65"/>
      <c r="BB26" s="65"/>
      <c r="BC26" s="65"/>
      <c r="BD26" s="65"/>
      <c r="BE26" s="65"/>
      <c r="BF26" s="65"/>
      <c r="BG26" s="65"/>
      <c r="BH26" s="65"/>
    </row>
    <row r="28" spans="1:61" s="325" customFormat="1" ht="12.6" customHeight="1">
      <c r="A28" s="280" t="s">
        <v>180</v>
      </c>
      <c r="B28" s="322"/>
      <c r="C28" s="322"/>
      <c r="D28" s="322"/>
      <c r="E28" s="322"/>
      <c r="F28" s="322"/>
      <c r="G28" s="322"/>
      <c r="H28" s="322"/>
      <c r="I28" s="322"/>
      <c r="J28" s="322"/>
      <c r="K28" s="322"/>
      <c r="L28" s="322"/>
      <c r="M28" s="322"/>
      <c r="N28" s="322"/>
      <c r="O28" s="322"/>
      <c r="P28" s="322"/>
      <c r="Q28" s="322"/>
      <c r="R28" s="322"/>
      <c r="S28" s="322"/>
      <c r="T28" s="322"/>
      <c r="U28" s="322"/>
      <c r="V28" s="322"/>
      <c r="W28" s="232" t="s">
        <v>182</v>
      </c>
      <c r="X28" s="323"/>
      <c r="Y28" s="323"/>
      <c r="Z28" s="323"/>
      <c r="AA28" s="323"/>
      <c r="AB28" s="323"/>
      <c r="AC28" s="323"/>
      <c r="AD28" s="323"/>
      <c r="AE28" s="323"/>
      <c r="AF28" s="323"/>
      <c r="AG28" s="323"/>
      <c r="AH28" s="323"/>
      <c r="AI28" s="324"/>
      <c r="AJ28" s="323"/>
      <c r="AK28" s="324"/>
      <c r="AL28" s="323"/>
      <c r="AM28" s="324"/>
      <c r="AN28" s="323"/>
      <c r="AO28" s="324"/>
      <c r="AP28" s="323"/>
      <c r="AQ28" s="324"/>
      <c r="AR28" s="324"/>
    </row>
    <row r="29" spans="1:61" ht="25.5" customHeight="1">
      <c r="A29" s="63"/>
      <c r="B29" s="63"/>
      <c r="C29" s="63"/>
      <c r="D29" s="63"/>
      <c r="E29" s="63"/>
      <c r="F29" s="63"/>
      <c r="G29" s="63"/>
      <c r="H29" s="63"/>
      <c r="I29" s="63"/>
      <c r="J29" s="63"/>
      <c r="K29" s="63"/>
      <c r="L29" s="63"/>
      <c r="M29" s="63"/>
      <c r="N29" s="63"/>
      <c r="O29" s="63"/>
      <c r="P29" s="63"/>
      <c r="Q29" s="63"/>
      <c r="R29" s="63"/>
      <c r="S29" s="63"/>
      <c r="T29" s="63"/>
      <c r="U29" s="63"/>
      <c r="V29" s="63"/>
      <c r="W29" s="78"/>
      <c r="X29" s="326">
        <v>1989</v>
      </c>
      <c r="Y29" s="326">
        <v>1990</v>
      </c>
      <c r="Z29" s="326">
        <v>1991</v>
      </c>
      <c r="AA29" s="326">
        <v>1992</v>
      </c>
      <c r="AB29" s="326">
        <v>1993</v>
      </c>
      <c r="AC29" s="326">
        <v>1994</v>
      </c>
      <c r="AD29" s="326">
        <v>1995</v>
      </c>
      <c r="AE29" s="326">
        <v>1996</v>
      </c>
      <c r="AF29" s="326">
        <v>1997</v>
      </c>
      <c r="AG29" s="326">
        <v>1998</v>
      </c>
      <c r="AH29" s="326">
        <v>1999</v>
      </c>
      <c r="AI29" s="326">
        <v>2000</v>
      </c>
      <c r="AJ29" s="326">
        <v>2001</v>
      </c>
      <c r="AK29" s="326">
        <v>2002</v>
      </c>
      <c r="AL29" s="326">
        <v>2003</v>
      </c>
      <c r="AM29" s="326">
        <v>2004</v>
      </c>
      <c r="AN29" s="326">
        <v>2005</v>
      </c>
      <c r="AO29" s="326">
        <v>2006</v>
      </c>
      <c r="AP29" s="326">
        <v>2007</v>
      </c>
      <c r="AQ29" s="326">
        <v>2008</v>
      </c>
      <c r="AR29" s="326">
        <v>2009</v>
      </c>
      <c r="AS29" s="326">
        <v>2010</v>
      </c>
      <c r="AT29" s="326">
        <v>2011</v>
      </c>
      <c r="AU29" s="326">
        <v>2012</v>
      </c>
      <c r="AV29" s="327">
        <v>2013</v>
      </c>
      <c r="AW29" s="326">
        <v>2014</v>
      </c>
      <c r="AX29" s="326">
        <v>2015</v>
      </c>
      <c r="AY29" s="326">
        <v>2016</v>
      </c>
      <c r="AZ29" s="326">
        <v>2017</v>
      </c>
      <c r="BA29" s="326">
        <v>2018</v>
      </c>
      <c r="BB29" s="326">
        <v>2019</v>
      </c>
      <c r="BC29" s="326">
        <v>2020</v>
      </c>
      <c r="BD29" s="326">
        <v>2021</v>
      </c>
      <c r="BE29" s="326">
        <v>2022</v>
      </c>
      <c r="BF29" s="326">
        <v>2023</v>
      </c>
      <c r="BG29" s="326">
        <v>2024</v>
      </c>
      <c r="BH29" s="326">
        <v>2025</v>
      </c>
    </row>
    <row r="30" spans="1:61" ht="12" customHeight="1">
      <c r="W30" s="65"/>
      <c r="X30" s="66"/>
      <c r="Y30" s="66"/>
      <c r="Z30" s="66"/>
      <c r="AA30" s="66"/>
      <c r="AB30" s="66"/>
      <c r="AC30" s="66"/>
      <c r="AD30" s="66"/>
      <c r="AE30" s="66"/>
      <c r="AF30" s="66"/>
      <c r="AG30" s="66"/>
      <c r="AH30" s="66"/>
      <c r="AI30" s="66"/>
      <c r="AJ30" s="66"/>
      <c r="AK30" s="66"/>
      <c r="AL30" s="66"/>
      <c r="AM30" s="66"/>
      <c r="AN30" s="66"/>
      <c r="AO30" s="66"/>
      <c r="AP30" s="66"/>
      <c r="AQ30" s="67"/>
      <c r="AR30" s="67"/>
      <c r="AS30" s="67"/>
      <c r="AT30" s="67"/>
      <c r="AU30" s="67"/>
      <c r="AV30" s="67"/>
      <c r="AW30" s="67"/>
      <c r="AX30" s="67"/>
      <c r="AY30" s="67"/>
      <c r="AZ30" s="67"/>
      <c r="BA30" s="67"/>
      <c r="BB30" s="67"/>
      <c r="BC30" s="67"/>
      <c r="BD30" s="67"/>
      <c r="BE30" s="67"/>
      <c r="BF30" s="67"/>
      <c r="BG30" s="67"/>
      <c r="BH30" s="67"/>
    </row>
    <row r="31" spans="1:61" ht="15" customHeight="1">
      <c r="B31" s="56"/>
      <c r="C31" s="56"/>
      <c r="D31" s="56"/>
      <c r="E31" s="56"/>
      <c r="F31" s="56"/>
      <c r="G31" s="56"/>
      <c r="H31" s="56"/>
      <c r="I31" s="56"/>
      <c r="J31" s="56"/>
      <c r="K31" s="56"/>
      <c r="L31" s="56"/>
      <c r="M31" s="56"/>
      <c r="O31" s="56"/>
      <c r="Q31" s="56"/>
      <c r="S31" s="56"/>
      <c r="U31" s="56"/>
      <c r="W31" s="328" t="s">
        <v>92</v>
      </c>
      <c r="X31" s="329"/>
      <c r="Y31" s="329"/>
      <c r="Z31" s="329"/>
      <c r="AA31" s="329"/>
      <c r="AB31" s="329"/>
      <c r="AC31" s="329"/>
      <c r="AD31" s="329"/>
      <c r="AE31" s="330"/>
      <c r="AF31" s="330"/>
      <c r="AG31" s="330"/>
      <c r="AH31" s="330"/>
      <c r="AI31" s="330"/>
      <c r="AJ31" s="330"/>
      <c r="AK31" s="330"/>
      <c r="AL31" s="330"/>
      <c r="AM31" s="329"/>
      <c r="AN31" s="329"/>
      <c r="AO31" s="329"/>
      <c r="AP31" s="329"/>
      <c r="AQ31" s="331"/>
      <c r="AR31" s="331"/>
      <c r="AS31" s="331"/>
      <c r="AT31" s="331"/>
      <c r="AU31" s="331"/>
      <c r="AV31" s="331"/>
      <c r="AW31" s="331"/>
      <c r="AX31" s="331"/>
      <c r="AY31" s="331"/>
      <c r="AZ31" s="331"/>
      <c r="BA31" s="331"/>
      <c r="BB31" s="331"/>
      <c r="BC31" s="331"/>
      <c r="BD31" s="331"/>
      <c r="BE31" s="331"/>
      <c r="BF31" s="331"/>
      <c r="BG31" s="331"/>
      <c r="BH31" s="331"/>
      <c r="BI31" s="53"/>
    </row>
    <row r="32" spans="1:61" ht="15" customHeight="1">
      <c r="B32" s="56"/>
      <c r="C32" s="56"/>
      <c r="D32" s="56"/>
      <c r="E32" s="56"/>
      <c r="F32" s="56"/>
      <c r="G32" s="56"/>
      <c r="H32" s="56"/>
      <c r="I32" s="56"/>
      <c r="J32" s="56"/>
      <c r="K32" s="56"/>
      <c r="L32" s="56"/>
      <c r="M32" s="56"/>
      <c r="O32" s="56"/>
      <c r="Q32" s="56"/>
      <c r="S32" s="56"/>
      <c r="U32" s="56"/>
      <c r="W32" s="332" t="s">
        <v>4</v>
      </c>
      <c r="X32" s="329">
        <v>63.975784835598006</v>
      </c>
      <c r="Y32" s="329">
        <v>66.613562431334998</v>
      </c>
      <c r="Z32" s="329">
        <v>69.479911575591998</v>
      </c>
      <c r="AA32" s="329">
        <v>66.933096624405991</v>
      </c>
      <c r="AB32" s="329">
        <v>65.891967144746999</v>
      </c>
      <c r="AC32" s="329">
        <v>64.797595964923005</v>
      </c>
      <c r="AD32" s="329">
        <v>63.401011909550995</v>
      </c>
      <c r="AE32" s="330">
        <v>64.133842103730998</v>
      </c>
      <c r="AF32" s="330">
        <v>65.247560472725993</v>
      </c>
      <c r="AG32" s="330">
        <v>64.855098697526998</v>
      </c>
      <c r="AH32" s="330">
        <v>65.46002331258201</v>
      </c>
      <c r="AI32" s="330">
        <v>66.440502148739327</v>
      </c>
      <c r="AJ32" s="330">
        <v>66.147050182571107</v>
      </c>
      <c r="AK32" s="330">
        <v>65.828794334506796</v>
      </c>
      <c r="AL32" s="330">
        <v>64.023983116530175</v>
      </c>
      <c r="AM32" s="329">
        <v>65.392210733136864</v>
      </c>
      <c r="AN32" s="329">
        <v>67.218714112254389</v>
      </c>
      <c r="AO32" s="329">
        <v>65.713619312328717</v>
      </c>
      <c r="AP32" s="329">
        <v>66.661568706169476</v>
      </c>
      <c r="AQ32" s="331">
        <v>68.225286627569076</v>
      </c>
      <c r="AR32" s="331">
        <v>66.004447110287117</v>
      </c>
      <c r="AS32" s="331">
        <v>66.093476645639498</v>
      </c>
      <c r="AT32" s="331">
        <v>64.081483775905141</v>
      </c>
      <c r="AU32" s="331">
        <v>64.313868343090022</v>
      </c>
      <c r="AV32" s="331">
        <v>61.325309005131558</v>
      </c>
      <c r="AW32" s="331">
        <v>63.790761438026998</v>
      </c>
      <c r="AX32" s="331">
        <v>64.294522531966834</v>
      </c>
      <c r="AY32" s="331">
        <v>65.32225937353185</v>
      </c>
      <c r="AZ32" s="331">
        <v>67.040878550984189</v>
      </c>
      <c r="BA32" s="331">
        <v>66.347315140247787</v>
      </c>
      <c r="BB32" s="331">
        <v>67.390866272055803</v>
      </c>
      <c r="BC32" s="331">
        <v>67.306822354800772</v>
      </c>
      <c r="BD32" s="331">
        <v>68.160228746922243</v>
      </c>
      <c r="BE32" s="331">
        <v>70.262016510916482</v>
      </c>
      <c r="BF32" s="331">
        <v>73.441674144837734</v>
      </c>
      <c r="BG32" s="331">
        <v>70.594809167609327</v>
      </c>
      <c r="BH32" s="491">
        <v>68.956881421342715</v>
      </c>
      <c r="BI32" s="53"/>
    </row>
    <row r="33" spans="2:61" ht="15" customHeight="1">
      <c r="B33" s="56"/>
      <c r="C33" s="56"/>
      <c r="D33" s="56"/>
      <c r="E33" s="56"/>
      <c r="F33" s="56"/>
      <c r="G33" s="56"/>
      <c r="H33" s="56"/>
      <c r="I33" s="56"/>
      <c r="J33" s="56"/>
      <c r="K33" s="56"/>
      <c r="L33" s="56"/>
      <c r="M33" s="56"/>
      <c r="O33" s="56"/>
      <c r="Q33" s="56"/>
      <c r="S33" s="56"/>
      <c r="U33" s="56"/>
      <c r="W33" s="332" t="s">
        <v>5</v>
      </c>
      <c r="X33" s="329">
        <v>43.053469869061999</v>
      </c>
      <c r="Y33" s="329">
        <v>45.311096230525997</v>
      </c>
      <c r="Z33" s="329">
        <v>48.770516607475997</v>
      </c>
      <c r="AA33" s="329">
        <v>48.669870876921003</v>
      </c>
      <c r="AB33" s="329">
        <v>50.651770383614</v>
      </c>
      <c r="AC33" s="329">
        <v>47.981236271195996</v>
      </c>
      <c r="AD33" s="329">
        <v>47.833848686210004</v>
      </c>
      <c r="AE33" s="330">
        <v>48.952216303988997</v>
      </c>
      <c r="AF33" s="330">
        <v>49.870061254593004</v>
      </c>
      <c r="AG33" s="330">
        <v>51.376270257525</v>
      </c>
      <c r="AH33" s="330">
        <v>52.120400896410004</v>
      </c>
      <c r="AI33" s="330">
        <v>53.196675595094646</v>
      </c>
      <c r="AJ33" s="330">
        <v>50.492105802747588</v>
      </c>
      <c r="AK33" s="330">
        <v>52.07316622611534</v>
      </c>
      <c r="AL33" s="330">
        <v>51.175627287501811</v>
      </c>
      <c r="AM33" s="329">
        <v>51.844366006328016</v>
      </c>
      <c r="AN33" s="329">
        <v>51.854613473547531</v>
      </c>
      <c r="AO33" s="329">
        <v>50.251485330286172</v>
      </c>
      <c r="AP33" s="329">
        <v>52.25984735776732</v>
      </c>
      <c r="AQ33" s="331">
        <v>52.336716257841609</v>
      </c>
      <c r="AR33" s="331">
        <v>53.206320531029192</v>
      </c>
      <c r="AS33" s="331">
        <v>52.509052684153524</v>
      </c>
      <c r="AT33" s="331">
        <v>52.461002143957955</v>
      </c>
      <c r="AU33" s="331">
        <v>52.265064019984543</v>
      </c>
      <c r="AV33" s="331">
        <v>52.384568903868868</v>
      </c>
      <c r="AW33" s="331">
        <v>53.733428681445631</v>
      </c>
      <c r="AX33" s="331">
        <v>53.209447478544583</v>
      </c>
      <c r="AY33" s="331">
        <v>54.256728868420481</v>
      </c>
      <c r="AZ33" s="331">
        <v>54.555081869280684</v>
      </c>
      <c r="BA33" s="331">
        <v>56.562671074950721</v>
      </c>
      <c r="BB33" s="331">
        <v>55.993613231416049</v>
      </c>
      <c r="BC33" s="331">
        <v>55.307267014040804</v>
      </c>
      <c r="BD33" s="331">
        <v>56.230328304250278</v>
      </c>
      <c r="BE33" s="331">
        <v>60.118071243075462</v>
      </c>
      <c r="BF33" s="331">
        <v>59.725627449526655</v>
      </c>
      <c r="BG33" s="331">
        <v>57.63393733572029</v>
      </c>
      <c r="BH33" s="491">
        <v>58.861203498554048</v>
      </c>
      <c r="BI33" s="53"/>
    </row>
    <row r="34" spans="2:61" ht="15" customHeight="1">
      <c r="B34" s="56"/>
      <c r="C34" s="56"/>
      <c r="D34" s="56"/>
      <c r="E34" s="56"/>
      <c r="F34" s="56"/>
      <c r="G34" s="56"/>
      <c r="H34" s="56"/>
      <c r="I34" s="56"/>
      <c r="J34" s="56"/>
      <c r="K34" s="56"/>
      <c r="L34" s="56"/>
      <c r="M34" s="56"/>
      <c r="O34" s="56"/>
      <c r="Q34" s="56"/>
      <c r="S34" s="56"/>
      <c r="U34" s="56"/>
      <c r="W34" s="332" t="s">
        <v>6</v>
      </c>
      <c r="X34" s="329">
        <v>53.263838170527997</v>
      </c>
      <c r="Y34" s="329">
        <v>55.724890387621997</v>
      </c>
      <c r="Z34" s="329">
        <v>58.908579397011998</v>
      </c>
      <c r="AA34" s="329">
        <v>57.621261992739001</v>
      </c>
      <c r="AB34" s="329">
        <v>58.144532739205005</v>
      </c>
      <c r="AC34" s="329">
        <v>56.263680895830007</v>
      </c>
      <c r="AD34" s="329">
        <v>55.531737590888</v>
      </c>
      <c r="AE34" s="330">
        <v>56.444140817562008</v>
      </c>
      <c r="AF34" s="330">
        <v>57.457734923537998</v>
      </c>
      <c r="AG34" s="330">
        <v>58.030326107339</v>
      </c>
      <c r="AH34" s="330">
        <v>58.708904964283008</v>
      </c>
      <c r="AI34" s="330">
        <v>59.737575799818778</v>
      </c>
      <c r="AJ34" s="330">
        <v>58.228874261930109</v>
      </c>
      <c r="AK34" s="330">
        <v>58.880949472741342</v>
      </c>
      <c r="AL34" s="330">
        <v>57.549665016020967</v>
      </c>
      <c r="AM34" s="329">
        <v>58.551427601056481</v>
      </c>
      <c r="AN34" s="329">
        <v>59.446280817051225</v>
      </c>
      <c r="AO34" s="329">
        <v>57.893076877510538</v>
      </c>
      <c r="AP34" s="329">
        <v>59.38389521963213</v>
      </c>
      <c r="AQ34" s="331">
        <v>60.20222285130528</v>
      </c>
      <c r="AR34" s="331">
        <v>59.543363378768987</v>
      </c>
      <c r="AS34" s="331">
        <v>59.235989973467809</v>
      </c>
      <c r="AT34" s="331">
        <v>58.219126992096172</v>
      </c>
      <c r="AU34" s="331">
        <v>58.240914435415462</v>
      </c>
      <c r="AV34" s="331">
        <v>56.820444924870571</v>
      </c>
      <c r="AW34" s="331">
        <v>58.726850473411538</v>
      </c>
      <c r="AX34" s="331">
        <v>58.720761968510097</v>
      </c>
      <c r="AY34" s="331">
        <v>59.757101828496353</v>
      </c>
      <c r="AZ34" s="331">
        <v>60.762039752896257</v>
      </c>
      <c r="BA34" s="331">
        <v>61.439361966907988</v>
      </c>
      <c r="BB34" s="331">
        <v>61.679125132861266</v>
      </c>
      <c r="BC34" s="331">
        <v>61.296385087706483</v>
      </c>
      <c r="BD34" s="331">
        <v>62.189760749097353</v>
      </c>
      <c r="BE34" s="331">
        <v>65.170974181006926</v>
      </c>
      <c r="BF34" s="331">
        <v>66.544231557917115</v>
      </c>
      <c r="BG34" s="331">
        <v>64.070932291551969</v>
      </c>
      <c r="BH34" s="491">
        <v>63.866899747326315</v>
      </c>
      <c r="BI34" s="53"/>
    </row>
    <row r="35" spans="2:61" ht="15" customHeight="1">
      <c r="B35" s="56"/>
      <c r="C35" s="56"/>
      <c r="D35" s="56"/>
      <c r="E35" s="56"/>
      <c r="F35" s="56"/>
      <c r="G35" s="56"/>
      <c r="H35" s="56"/>
      <c r="I35" s="56"/>
      <c r="J35" s="56"/>
      <c r="K35" s="56"/>
      <c r="L35" s="56"/>
      <c r="M35" s="56"/>
      <c r="O35" s="56"/>
      <c r="Q35" s="56"/>
      <c r="S35" s="56"/>
      <c r="U35" s="56"/>
      <c r="W35" s="333" t="s">
        <v>141</v>
      </c>
      <c r="X35" s="334">
        <f t="shared" ref="X35:AH35" si="11">+X32-X33</f>
        <v>20.922314966536007</v>
      </c>
      <c r="Y35" s="334">
        <f t="shared" si="11"/>
        <v>21.302466200809</v>
      </c>
      <c r="Z35" s="334">
        <f t="shared" si="11"/>
        <v>20.709394968116001</v>
      </c>
      <c r="AA35" s="334">
        <f t="shared" si="11"/>
        <v>18.263225747484988</v>
      </c>
      <c r="AB35" s="334">
        <f t="shared" si="11"/>
        <v>15.240196761132999</v>
      </c>
      <c r="AC35" s="334">
        <f t="shared" si="11"/>
        <v>16.816359693727009</v>
      </c>
      <c r="AD35" s="334">
        <f t="shared" si="11"/>
        <v>15.567163223340991</v>
      </c>
      <c r="AE35" s="334">
        <f t="shared" si="11"/>
        <v>15.181625799742001</v>
      </c>
      <c r="AF35" s="334">
        <f t="shared" si="11"/>
        <v>15.377499218132989</v>
      </c>
      <c r="AG35" s="334">
        <f t="shared" si="11"/>
        <v>13.478828440001998</v>
      </c>
      <c r="AH35" s="334">
        <f t="shared" si="11"/>
        <v>13.339622416172006</v>
      </c>
      <c r="AI35" s="334">
        <v>13.243826553644681</v>
      </c>
      <c r="AJ35" s="334">
        <v>15.654944379823519</v>
      </c>
      <c r="AK35" s="334">
        <v>13.755628108391456</v>
      </c>
      <c r="AL35" s="334">
        <v>12.848355829028364</v>
      </c>
      <c r="AM35" s="334">
        <v>13.547844726808847</v>
      </c>
      <c r="AN35" s="334">
        <v>15.364100638706859</v>
      </c>
      <c r="AO35" s="334">
        <v>15.462133982042545</v>
      </c>
      <c r="AP35" s="334">
        <v>14.401721348402155</v>
      </c>
      <c r="AQ35" s="335">
        <v>15.888570369727468</v>
      </c>
      <c r="AR35" s="335">
        <v>12.798126579257925</v>
      </c>
      <c r="AS35" s="335">
        <v>13.584423961485975</v>
      </c>
      <c r="AT35" s="335">
        <v>11.620481631947186</v>
      </c>
      <c r="AU35" s="335">
        <v>12.048804323105479</v>
      </c>
      <c r="AV35" s="335">
        <v>8.9407401012626906</v>
      </c>
      <c r="AW35" s="335">
        <v>10.057332756581367</v>
      </c>
      <c r="AX35" s="335">
        <v>11.085075053422251</v>
      </c>
      <c r="AY35" s="335">
        <v>11.065530505111369</v>
      </c>
      <c r="AZ35" s="335">
        <v>12.485796681703505</v>
      </c>
      <c r="BA35" s="335">
        <v>9.7846440652970657</v>
      </c>
      <c r="BB35" s="335">
        <v>11.397253040639754</v>
      </c>
      <c r="BC35" s="335">
        <v>11.999555340759969</v>
      </c>
      <c r="BD35" s="335">
        <v>11.929900442671965</v>
      </c>
      <c r="BE35" s="335">
        <f>+BE32-BE33</f>
        <v>10.143945267841019</v>
      </c>
      <c r="BF35" s="335">
        <f t="shared" ref="BF35:BH35" si="12">+BF32-BF33</f>
        <v>13.716046695311078</v>
      </c>
      <c r="BG35" s="335">
        <f t="shared" si="12"/>
        <v>12.960871831889037</v>
      </c>
      <c r="BH35" s="335">
        <f t="shared" si="12"/>
        <v>10.095677922788667</v>
      </c>
      <c r="BI35" s="53"/>
    </row>
    <row r="36" spans="2:61" ht="15" customHeight="1">
      <c r="B36" s="56"/>
      <c r="C36" s="56"/>
      <c r="D36" s="56"/>
      <c r="E36" s="56"/>
      <c r="F36" s="56"/>
      <c r="G36" s="56"/>
      <c r="H36" s="56"/>
      <c r="I36" s="56"/>
      <c r="J36" s="56"/>
      <c r="K36" s="56"/>
      <c r="L36" s="56"/>
      <c r="M36" s="56"/>
      <c r="O36" s="56"/>
      <c r="Q36" s="56"/>
      <c r="S36" s="56"/>
      <c r="U36" s="56"/>
      <c r="W36" s="64" t="s">
        <v>53</v>
      </c>
      <c r="X36" s="68"/>
      <c r="Y36" s="68"/>
      <c r="Z36" s="68"/>
      <c r="AA36" s="68"/>
      <c r="AB36" s="68"/>
      <c r="AC36" s="68"/>
      <c r="AD36" s="68"/>
      <c r="AE36" s="69"/>
      <c r="AF36" s="69"/>
      <c r="AG36" s="69"/>
      <c r="AH36" s="69"/>
      <c r="AI36" s="69"/>
      <c r="AJ36" s="69"/>
      <c r="AK36" s="69"/>
      <c r="AL36" s="69"/>
      <c r="AM36" s="68"/>
      <c r="AN36" s="68"/>
      <c r="AO36" s="68"/>
      <c r="AP36" s="68"/>
      <c r="AQ36" s="70"/>
      <c r="AR36" s="70"/>
      <c r="AS36" s="70"/>
      <c r="AT36" s="70"/>
      <c r="AU36" s="70"/>
      <c r="AV36" s="70"/>
      <c r="AW36" s="70"/>
      <c r="AX36" s="70"/>
      <c r="AY36" s="70"/>
      <c r="AZ36" s="70"/>
      <c r="BA36" s="70"/>
      <c r="BB36" s="70"/>
      <c r="BC36" s="70"/>
      <c r="BD36" s="70"/>
      <c r="BE36" s="70"/>
      <c r="BF36" s="70"/>
      <c r="BG36" s="70"/>
      <c r="BH36" s="70"/>
      <c r="BI36" s="53"/>
    </row>
    <row r="37" spans="2:61" ht="15" customHeight="1">
      <c r="B37" s="56"/>
      <c r="C37" s="56"/>
      <c r="D37" s="56"/>
      <c r="E37" s="56"/>
      <c r="F37" s="56"/>
      <c r="G37" s="56"/>
      <c r="H37" s="56"/>
      <c r="I37" s="56"/>
      <c r="J37" s="56"/>
      <c r="K37" s="56"/>
      <c r="L37" s="56"/>
      <c r="M37" s="56"/>
      <c r="O37" s="56"/>
      <c r="Q37" s="56"/>
      <c r="S37" s="56"/>
      <c r="U37" s="56"/>
      <c r="W37" s="65" t="s">
        <v>4</v>
      </c>
      <c r="X37" s="68">
        <v>77.817548383637003</v>
      </c>
      <c r="Y37" s="68">
        <v>77.053023107499001</v>
      </c>
      <c r="Z37" s="68">
        <v>77.147303081022997</v>
      </c>
      <c r="AA37" s="68">
        <v>77.607745827102008</v>
      </c>
      <c r="AB37" s="68">
        <v>75.701572894709997</v>
      </c>
      <c r="AC37" s="68">
        <v>75.53580047829999</v>
      </c>
      <c r="AD37" s="68">
        <v>76.939578338594998</v>
      </c>
      <c r="AE37" s="69">
        <v>76.940408473723991</v>
      </c>
      <c r="AF37" s="69">
        <v>76.960470256322992</v>
      </c>
      <c r="AG37" s="69">
        <v>76.332032478546992</v>
      </c>
      <c r="AH37" s="69">
        <v>77.433903506831001</v>
      </c>
      <c r="AI37" s="69">
        <v>79.135965907867075</v>
      </c>
      <c r="AJ37" s="69">
        <v>77.936516689735797</v>
      </c>
      <c r="AK37" s="69">
        <v>77.37331556752153</v>
      </c>
      <c r="AL37" s="69">
        <v>76.512146067114244</v>
      </c>
      <c r="AM37" s="68">
        <v>77.619648313885833</v>
      </c>
      <c r="AN37" s="68">
        <v>77.846609018235014</v>
      </c>
      <c r="AO37" s="68">
        <v>77.703254384437614</v>
      </c>
      <c r="AP37" s="68">
        <v>78.773546668155518</v>
      </c>
      <c r="AQ37" s="70">
        <v>78.308050663793367</v>
      </c>
      <c r="AR37" s="70">
        <v>77.174688246219162</v>
      </c>
      <c r="AS37" s="70">
        <v>77.416311915676445</v>
      </c>
      <c r="AT37" s="70">
        <v>77.038017948225388</v>
      </c>
      <c r="AU37" s="70">
        <v>76.712015446464704</v>
      </c>
      <c r="AV37" s="70">
        <v>76.785532399003998</v>
      </c>
      <c r="AW37" s="70">
        <v>76.238608041480717</v>
      </c>
      <c r="AX37" s="70">
        <v>75.591921733388858</v>
      </c>
      <c r="AY37" s="70">
        <v>76.339746055574608</v>
      </c>
      <c r="AZ37" s="70">
        <v>77.726868653063789</v>
      </c>
      <c r="BA37" s="70">
        <v>78.487618629096218</v>
      </c>
      <c r="BB37" s="70">
        <v>79.306119585635997</v>
      </c>
      <c r="BC37" s="70">
        <v>78.467362142648497</v>
      </c>
      <c r="BD37" s="70">
        <v>78.572952704522379</v>
      </c>
      <c r="BE37" s="70">
        <v>80.214317927802497</v>
      </c>
      <c r="BF37" s="70">
        <v>80.329317446617765</v>
      </c>
      <c r="BG37" s="70">
        <v>80.315813657586588</v>
      </c>
      <c r="BH37" s="492">
        <v>80.355974765851386</v>
      </c>
      <c r="BI37" s="53"/>
    </row>
    <row r="38" spans="2:61" ht="15" customHeight="1">
      <c r="B38" s="56"/>
      <c r="C38" s="56"/>
      <c r="D38" s="56"/>
      <c r="E38" s="56"/>
      <c r="F38" s="56"/>
      <c r="G38" s="56"/>
      <c r="H38" s="56"/>
      <c r="I38" s="56"/>
      <c r="J38" s="56"/>
      <c r="K38" s="56"/>
      <c r="L38" s="56"/>
      <c r="M38" s="56"/>
      <c r="O38" s="56"/>
      <c r="Q38" s="56"/>
      <c r="S38" s="56"/>
      <c r="U38" s="56"/>
      <c r="W38" s="65" t="s">
        <v>5</v>
      </c>
      <c r="X38" s="68">
        <v>44.038204020248997</v>
      </c>
      <c r="Y38" s="68">
        <v>45.471361506084001</v>
      </c>
      <c r="Z38" s="68">
        <v>47.879293430556004</v>
      </c>
      <c r="AA38" s="68">
        <v>49.922823454537003</v>
      </c>
      <c r="AB38" s="68">
        <v>50.574412550464999</v>
      </c>
      <c r="AC38" s="68">
        <v>50.776869308770998</v>
      </c>
      <c r="AD38" s="68">
        <v>52.050707817647002</v>
      </c>
      <c r="AE38" s="69">
        <v>51.815873981811002</v>
      </c>
      <c r="AF38" s="69">
        <v>53.539257988267998</v>
      </c>
      <c r="AG38" s="69">
        <v>54.451790283886005</v>
      </c>
      <c r="AH38" s="69">
        <v>58.053776805771996</v>
      </c>
      <c r="AI38" s="69">
        <v>59.323162123886185</v>
      </c>
      <c r="AJ38" s="69">
        <v>59.044089700807177</v>
      </c>
      <c r="AK38" s="69">
        <v>59.690567723977097</v>
      </c>
      <c r="AL38" s="69">
        <v>59.556218576231643</v>
      </c>
      <c r="AM38" s="68">
        <v>61.477152234994335</v>
      </c>
      <c r="AN38" s="68">
        <v>62.777027342785111</v>
      </c>
      <c r="AO38" s="68">
        <v>63.359629329225577</v>
      </c>
      <c r="AP38" s="68">
        <v>64.929723896507255</v>
      </c>
      <c r="AQ38" s="70">
        <v>66.136125996601749</v>
      </c>
      <c r="AR38" s="70">
        <v>65.669198880814065</v>
      </c>
      <c r="AS38" s="70">
        <v>66.699201357632845</v>
      </c>
      <c r="AT38" s="70">
        <v>66.405103924243633</v>
      </c>
      <c r="AU38" s="70">
        <v>66.236492069838732</v>
      </c>
      <c r="AV38" s="70">
        <v>66.886129055579886</v>
      </c>
      <c r="AW38" s="70">
        <v>67.561085509363906</v>
      </c>
      <c r="AX38" s="70">
        <v>68.187301430889605</v>
      </c>
      <c r="AY38" s="70">
        <v>67.657176520733444</v>
      </c>
      <c r="AZ38" s="70">
        <v>68.156337103532621</v>
      </c>
      <c r="BA38" s="70">
        <v>70.746636544278644</v>
      </c>
      <c r="BB38" s="70">
        <v>71.54790562805907</v>
      </c>
      <c r="BC38" s="70">
        <v>70.938489842843609</v>
      </c>
      <c r="BD38" s="70">
        <v>71.927039493178313</v>
      </c>
      <c r="BE38" s="70">
        <v>73.221014071858008</v>
      </c>
      <c r="BF38" s="70">
        <v>73.276806428617718</v>
      </c>
      <c r="BG38" s="70">
        <v>73.38693282279992</v>
      </c>
      <c r="BH38" s="492">
        <v>74.27849185326464</v>
      </c>
      <c r="BI38" s="53"/>
    </row>
    <row r="39" spans="2:61" ht="15" customHeight="1">
      <c r="B39" s="56"/>
      <c r="C39" s="56"/>
      <c r="D39" s="56"/>
      <c r="E39" s="56"/>
      <c r="F39" s="56"/>
      <c r="G39" s="56"/>
      <c r="H39" s="56"/>
      <c r="I39" s="56"/>
      <c r="J39" s="56"/>
      <c r="K39" s="56"/>
      <c r="L39" s="56"/>
      <c r="M39" s="56"/>
      <c r="O39" s="56"/>
      <c r="Q39" s="56"/>
      <c r="S39" s="56"/>
      <c r="U39" s="56"/>
      <c r="W39" s="65" t="s">
        <v>6</v>
      </c>
      <c r="X39" s="72">
        <v>61.123355348360995</v>
      </c>
      <c r="Y39" s="72">
        <v>61.452730704544997</v>
      </c>
      <c r="Z39" s="72">
        <v>62.695905841689004</v>
      </c>
      <c r="AA39" s="72">
        <v>63.944877411656996</v>
      </c>
      <c r="AB39" s="72">
        <v>63.303592070600999</v>
      </c>
      <c r="AC39" s="72">
        <v>63.322500045858</v>
      </c>
      <c r="AD39" s="72">
        <v>64.658993124104995</v>
      </c>
      <c r="AE39" s="72">
        <v>64.537767270583004</v>
      </c>
      <c r="AF39" s="72">
        <v>65.398994276368001</v>
      </c>
      <c r="AG39" s="72">
        <v>65.528880266919998</v>
      </c>
      <c r="AH39" s="72">
        <v>67.863200923877002</v>
      </c>
      <c r="AI39" s="69">
        <v>69.351235803225279</v>
      </c>
      <c r="AJ39" s="69">
        <v>68.602734115282388</v>
      </c>
      <c r="AK39" s="69">
        <v>68.637896420775903</v>
      </c>
      <c r="AL39" s="69">
        <v>68.135523814220662</v>
      </c>
      <c r="AM39" s="68">
        <v>69.68540608838822</v>
      </c>
      <c r="AN39" s="68">
        <v>70.394462449309742</v>
      </c>
      <c r="AO39" s="68">
        <v>70.608787330660505</v>
      </c>
      <c r="AP39" s="68">
        <v>71.925029317212093</v>
      </c>
      <c r="AQ39" s="70">
        <v>72.28671900824888</v>
      </c>
      <c r="AR39" s="70">
        <v>71.480807817645456</v>
      </c>
      <c r="AS39" s="70">
        <v>72.110447816856194</v>
      </c>
      <c r="AT39" s="70">
        <v>71.77242099953159</v>
      </c>
      <c r="AU39" s="70">
        <v>71.522442457775952</v>
      </c>
      <c r="AV39" s="70">
        <v>71.879341410997938</v>
      </c>
      <c r="AW39" s="70">
        <v>71.936494103617818</v>
      </c>
      <c r="AX39" s="70">
        <v>71.92006502657074</v>
      </c>
      <c r="AY39" s="70">
        <v>72.032815448254723</v>
      </c>
      <c r="AZ39" s="70">
        <v>72.969273601247124</v>
      </c>
      <c r="BA39" s="70">
        <v>74.64174665404893</v>
      </c>
      <c r="BB39" s="70">
        <v>75.45083403937835</v>
      </c>
      <c r="BC39" s="70">
        <v>74.725899114587847</v>
      </c>
      <c r="BD39" s="70">
        <v>75.270805440655238</v>
      </c>
      <c r="BE39" s="70">
        <v>76.734267262441577</v>
      </c>
      <c r="BF39" s="70">
        <v>76.818063554273465</v>
      </c>
      <c r="BG39" s="70">
        <v>76.86492486560401</v>
      </c>
      <c r="BH39" s="492">
        <v>77.326972787686628</v>
      </c>
      <c r="BI39" s="53"/>
    </row>
    <row r="40" spans="2:61" ht="15" customHeight="1">
      <c r="B40" s="56"/>
      <c r="C40" s="56"/>
      <c r="D40" s="56"/>
      <c r="E40" s="56"/>
      <c r="F40" s="56"/>
      <c r="G40" s="56"/>
      <c r="H40" s="56"/>
      <c r="I40" s="56"/>
      <c r="J40" s="56"/>
      <c r="K40" s="56"/>
      <c r="L40" s="56"/>
      <c r="M40" s="56"/>
      <c r="O40" s="56"/>
      <c r="Q40" s="56"/>
      <c r="S40" s="56"/>
      <c r="U40" s="56"/>
      <c r="W40" s="71" t="s">
        <v>141</v>
      </c>
      <c r="X40" s="72">
        <f t="shared" ref="X40:AH40" si="13">+X37-X38</f>
        <v>33.779344363388006</v>
      </c>
      <c r="Y40" s="72">
        <f t="shared" si="13"/>
        <v>31.581661601415</v>
      </c>
      <c r="Z40" s="72">
        <f t="shared" si="13"/>
        <v>29.268009650466993</v>
      </c>
      <c r="AA40" s="72">
        <f t="shared" si="13"/>
        <v>27.684922372565005</v>
      </c>
      <c r="AB40" s="72">
        <f t="shared" si="13"/>
        <v>25.127160344244999</v>
      </c>
      <c r="AC40" s="72">
        <f t="shared" si="13"/>
        <v>24.758931169528992</v>
      </c>
      <c r="AD40" s="72">
        <f t="shared" si="13"/>
        <v>24.888870520947997</v>
      </c>
      <c r="AE40" s="72">
        <f t="shared" si="13"/>
        <v>25.124534491912989</v>
      </c>
      <c r="AF40" s="72">
        <f t="shared" si="13"/>
        <v>23.421212268054994</v>
      </c>
      <c r="AG40" s="72">
        <f t="shared" si="13"/>
        <v>21.880242194660987</v>
      </c>
      <c r="AH40" s="72">
        <f t="shared" si="13"/>
        <v>19.380126701059005</v>
      </c>
      <c r="AI40" s="72">
        <v>19.81280378398089</v>
      </c>
      <c r="AJ40" s="72">
        <v>18.892426988928619</v>
      </c>
      <c r="AK40" s="72">
        <v>17.682747843544433</v>
      </c>
      <c r="AL40" s="72">
        <v>16.955927490882601</v>
      </c>
      <c r="AM40" s="72">
        <v>16.142496078891497</v>
      </c>
      <c r="AN40" s="72">
        <v>15.069581675449903</v>
      </c>
      <c r="AO40" s="72">
        <v>14.343625055212037</v>
      </c>
      <c r="AP40" s="72">
        <v>13.843822771648263</v>
      </c>
      <c r="AQ40" s="73">
        <v>12.171924667191618</v>
      </c>
      <c r="AR40" s="73">
        <v>11.505489365405097</v>
      </c>
      <c r="AS40" s="73">
        <v>10.717110558043601</v>
      </c>
      <c r="AT40" s="73">
        <v>10.632914023981755</v>
      </c>
      <c r="AU40" s="73">
        <v>10.475523376625972</v>
      </c>
      <c r="AV40" s="73">
        <v>9.8994033434241118</v>
      </c>
      <c r="AW40" s="73">
        <v>8.6775225321168108</v>
      </c>
      <c r="AX40" s="73">
        <v>7.4046203024992536</v>
      </c>
      <c r="AY40" s="73">
        <v>8.6825695348411642</v>
      </c>
      <c r="AZ40" s="73">
        <v>9.570531549531168</v>
      </c>
      <c r="BA40" s="73">
        <v>7.7409820848175741</v>
      </c>
      <c r="BB40" s="73">
        <v>7.7582139575769276</v>
      </c>
      <c r="BC40" s="73">
        <v>7.5288722998048883</v>
      </c>
      <c r="BD40" s="73">
        <v>6.645913211344066</v>
      </c>
      <c r="BE40" s="73">
        <f>+BE37-BE38</f>
        <v>6.9933038559444896</v>
      </c>
      <c r="BF40" s="73">
        <f t="shared" ref="BF40:BH40" si="14">+BF37-BF38</f>
        <v>7.0525110180000468</v>
      </c>
      <c r="BG40" s="73">
        <f t="shared" si="14"/>
        <v>6.9288808347866677</v>
      </c>
      <c r="BH40" s="73">
        <f t="shared" si="14"/>
        <v>6.0774829125867456</v>
      </c>
      <c r="BI40" s="53"/>
    </row>
    <row r="41" spans="2:61" ht="15" customHeight="1">
      <c r="B41" s="56"/>
      <c r="C41" s="56"/>
      <c r="D41" s="56"/>
      <c r="E41" s="56"/>
      <c r="F41" s="56"/>
      <c r="G41" s="56"/>
      <c r="H41" s="56"/>
      <c r="I41" s="56"/>
      <c r="J41" s="56"/>
      <c r="K41" s="56"/>
      <c r="L41" s="56"/>
      <c r="M41" s="56"/>
      <c r="O41" s="56"/>
      <c r="Q41" s="56"/>
      <c r="S41" s="56"/>
      <c r="U41" s="56"/>
      <c r="W41" s="64" t="s">
        <v>54</v>
      </c>
      <c r="X41" s="68"/>
      <c r="Y41" s="68"/>
      <c r="Z41" s="68"/>
      <c r="AA41" s="68"/>
      <c r="AB41" s="68"/>
      <c r="AC41" s="68"/>
      <c r="AD41" s="68"/>
      <c r="AE41" s="69"/>
      <c r="AF41" s="69"/>
      <c r="AG41" s="69"/>
      <c r="AH41" s="69"/>
      <c r="AI41" s="69"/>
      <c r="AJ41" s="69"/>
      <c r="AK41" s="69"/>
      <c r="AL41" s="69"/>
      <c r="AM41" s="68"/>
      <c r="AN41" s="68"/>
      <c r="AO41" s="68"/>
      <c r="AP41" s="68"/>
      <c r="AQ41" s="70"/>
      <c r="AR41" s="70"/>
      <c r="AS41" s="70"/>
      <c r="AT41" s="70"/>
      <c r="AU41" s="70"/>
      <c r="AV41" s="70"/>
      <c r="AW41" s="70"/>
      <c r="AX41" s="70"/>
      <c r="AY41" s="70"/>
      <c r="AZ41" s="70"/>
      <c r="BA41" s="70"/>
      <c r="BB41" s="70"/>
      <c r="BC41" s="70"/>
      <c r="BD41" s="70"/>
      <c r="BE41" s="70"/>
      <c r="BF41" s="70"/>
      <c r="BG41" s="70"/>
      <c r="BH41" s="70"/>
      <c r="BI41" s="53"/>
    </row>
    <row r="42" spans="2:61" ht="15" customHeight="1">
      <c r="B42" s="56"/>
      <c r="C42" s="56"/>
      <c r="D42" s="56"/>
      <c r="E42" s="56"/>
      <c r="F42" s="56"/>
      <c r="G42" s="56"/>
      <c r="H42" s="56"/>
      <c r="I42" s="56"/>
      <c r="J42" s="56"/>
      <c r="K42" s="56"/>
      <c r="L42" s="56"/>
      <c r="M42" s="56"/>
      <c r="O42" s="56"/>
      <c r="Q42" s="56"/>
      <c r="S42" s="56"/>
      <c r="U42" s="56"/>
      <c r="W42" s="65" t="s">
        <v>4</v>
      </c>
      <c r="X42" s="68">
        <v>70.317071601250007</v>
      </c>
      <c r="Y42" s="68">
        <v>70.464960152073999</v>
      </c>
      <c r="Z42" s="68">
        <v>71.219304198444007</v>
      </c>
      <c r="AA42" s="68">
        <v>69.588121911576991</v>
      </c>
      <c r="AB42" s="68">
        <v>68.969967174513002</v>
      </c>
      <c r="AC42" s="68">
        <v>68.921128406112999</v>
      </c>
      <c r="AD42" s="68">
        <v>68.679029548776001</v>
      </c>
      <c r="AE42" s="69">
        <v>68.030567094917998</v>
      </c>
      <c r="AF42" s="69">
        <v>69.090024787657995</v>
      </c>
      <c r="AG42" s="69">
        <v>69.6792741732</v>
      </c>
      <c r="AH42" s="69">
        <v>70.497967914730992</v>
      </c>
      <c r="AI42" s="69">
        <v>71.442186198224903</v>
      </c>
      <c r="AJ42" s="69">
        <v>70.72281705977052</v>
      </c>
      <c r="AK42" s="69">
        <v>70.289140716640873</v>
      </c>
      <c r="AL42" s="69">
        <v>69.506856008117538</v>
      </c>
      <c r="AM42" s="68">
        <v>69.311882077289908</v>
      </c>
      <c r="AN42" s="68">
        <v>70.071642060047154</v>
      </c>
      <c r="AO42" s="68">
        <v>69.853471960886139</v>
      </c>
      <c r="AP42" s="68">
        <v>70.649421404540846</v>
      </c>
      <c r="AQ42" s="70">
        <v>70.192867103835994</v>
      </c>
      <c r="AR42" s="70">
        <v>68.308235066692447</v>
      </c>
      <c r="AS42" s="70">
        <v>68.911113134401319</v>
      </c>
      <c r="AT42" s="70">
        <v>68.709612950502958</v>
      </c>
      <c r="AU42" s="70">
        <v>68.209183726737663</v>
      </c>
      <c r="AV42" s="70">
        <v>67.744861544877651</v>
      </c>
      <c r="AW42" s="70">
        <v>65.850391595902607</v>
      </c>
      <c r="AX42" s="70">
        <v>65.87827915833752</v>
      </c>
      <c r="AY42" s="70">
        <v>67.283909073415984</v>
      </c>
      <c r="AZ42" s="70">
        <v>67.682613929230257</v>
      </c>
      <c r="BA42" s="70">
        <v>68.172355477216968</v>
      </c>
      <c r="BB42" s="70">
        <v>68.173365592534296</v>
      </c>
      <c r="BC42" s="70">
        <v>68.524507826828099</v>
      </c>
      <c r="BD42" s="70">
        <v>69.19839919161835</v>
      </c>
      <c r="BE42" s="70">
        <v>69.509914557472186</v>
      </c>
      <c r="BF42" s="70">
        <v>68.577433903090409</v>
      </c>
      <c r="BG42" s="70">
        <v>71.044074789701313</v>
      </c>
      <c r="BH42" s="492">
        <v>71.909740747725365</v>
      </c>
      <c r="BI42" s="53"/>
    </row>
    <row r="43" spans="2:61" ht="15" customHeight="1">
      <c r="B43" s="53"/>
      <c r="C43" s="53"/>
      <c r="D43" s="53"/>
      <c r="E43" s="53"/>
      <c r="F43" s="53"/>
      <c r="G43" s="53"/>
      <c r="H43" s="53"/>
      <c r="I43" s="53"/>
      <c r="J43" s="53"/>
      <c r="K43" s="53"/>
      <c r="L43" s="53"/>
      <c r="M43" s="53"/>
      <c r="O43" s="53"/>
      <c r="Q43" s="53"/>
      <c r="S43" s="53"/>
      <c r="U43" s="53"/>
      <c r="V43" s="55"/>
      <c r="W43" s="65" t="s">
        <v>5</v>
      </c>
      <c r="X43" s="68">
        <v>42.617931878072</v>
      </c>
      <c r="Y43" s="68">
        <v>42.980877784435002</v>
      </c>
      <c r="Z43" s="68">
        <v>44.595299594521997</v>
      </c>
      <c r="AA43" s="68">
        <v>46.379222585648002</v>
      </c>
      <c r="AB43" s="68">
        <v>45.317540667265</v>
      </c>
      <c r="AC43" s="68">
        <v>45.731902359621003</v>
      </c>
      <c r="AD43" s="68">
        <v>45.627687334682001</v>
      </c>
      <c r="AE43" s="69">
        <v>46.320313996045002</v>
      </c>
      <c r="AF43" s="69">
        <v>47.235905457763998</v>
      </c>
      <c r="AG43" s="69">
        <v>47.527167160265996</v>
      </c>
      <c r="AH43" s="69">
        <v>49.500391782051004</v>
      </c>
      <c r="AI43" s="69">
        <v>50.805406766235549</v>
      </c>
      <c r="AJ43" s="69">
        <v>50.067977394584041</v>
      </c>
      <c r="AK43" s="69">
        <v>49.875905332771652</v>
      </c>
      <c r="AL43" s="69">
        <v>51.79718845061597</v>
      </c>
      <c r="AM43" s="68">
        <v>51.308316460653849</v>
      </c>
      <c r="AN43" s="68">
        <v>53.181638112800492</v>
      </c>
      <c r="AO43" s="68">
        <v>53.460550944694042</v>
      </c>
      <c r="AP43" s="68">
        <v>54.614173228346452</v>
      </c>
      <c r="AQ43" s="70">
        <v>55.42077052218383</v>
      </c>
      <c r="AR43" s="70">
        <v>55.187895391034893</v>
      </c>
      <c r="AS43" s="70">
        <v>55.459882844040884</v>
      </c>
      <c r="AT43" s="70">
        <v>55.800294519051519</v>
      </c>
      <c r="AU43" s="70">
        <v>56.757057627067475</v>
      </c>
      <c r="AV43" s="70">
        <v>56.905556942292392</v>
      </c>
      <c r="AW43" s="70">
        <v>57.808648109927439</v>
      </c>
      <c r="AX43" s="70">
        <v>57.228472820421963</v>
      </c>
      <c r="AY43" s="70">
        <v>57.8820340720929</v>
      </c>
      <c r="AZ43" s="70">
        <v>58.676350141015043</v>
      </c>
      <c r="BA43" s="70">
        <v>59.293244973978389</v>
      </c>
      <c r="BB43" s="70">
        <v>61.10620272658133</v>
      </c>
      <c r="BC43" s="70">
        <v>60.704341417216753</v>
      </c>
      <c r="BD43" s="70">
        <v>61.214613166973862</v>
      </c>
      <c r="BE43" s="70">
        <v>61.825002756388933</v>
      </c>
      <c r="BF43" s="70">
        <v>62.363523766164356</v>
      </c>
      <c r="BG43" s="70">
        <v>63.083531825973871</v>
      </c>
      <c r="BH43" s="492">
        <v>63.9747510100824</v>
      </c>
    </row>
    <row r="44" spans="2:61" ht="15" customHeight="1">
      <c r="B44" s="53"/>
      <c r="C44" s="53"/>
      <c r="D44" s="53"/>
      <c r="E44" s="53"/>
      <c r="F44" s="53"/>
      <c r="G44" s="53"/>
      <c r="H44" s="53"/>
      <c r="I44" s="53"/>
      <c r="J44" s="53"/>
      <c r="K44" s="53"/>
      <c r="L44" s="53"/>
      <c r="M44" s="53"/>
      <c r="O44" s="53"/>
      <c r="Q44" s="53"/>
      <c r="S44" s="53"/>
      <c r="U44" s="53"/>
      <c r="V44" s="55"/>
      <c r="W44" s="65" t="s">
        <v>6</v>
      </c>
      <c r="X44" s="68">
        <v>56.431200610408006</v>
      </c>
      <c r="Y44" s="68">
        <v>56.692621149194999</v>
      </c>
      <c r="Z44" s="68">
        <v>57.878659640092998</v>
      </c>
      <c r="AA44" s="68">
        <v>57.974441609056001</v>
      </c>
      <c r="AB44" s="68">
        <v>57.139002966944993</v>
      </c>
      <c r="AC44" s="68">
        <v>57.328395621006003</v>
      </c>
      <c r="AD44" s="68">
        <v>57.154299745318006</v>
      </c>
      <c r="AE44" s="69">
        <v>57.172246979897004</v>
      </c>
      <c r="AF44" s="69">
        <v>58.159391644894995</v>
      </c>
      <c r="AG44" s="69">
        <v>58.598274669887992</v>
      </c>
      <c r="AH44" s="69">
        <v>59.992129962514994</v>
      </c>
      <c r="AI44" s="69">
        <v>61.116899994213959</v>
      </c>
      <c r="AJ44" s="69">
        <v>60.384072272893889</v>
      </c>
      <c r="AK44" s="69">
        <v>60.071175896126284</v>
      </c>
      <c r="AL44" s="69">
        <v>60.638654815771488</v>
      </c>
      <c r="AM44" s="68">
        <v>60.300114149210401</v>
      </c>
      <c r="AN44" s="68">
        <v>61.612179986965579</v>
      </c>
      <c r="AO44" s="68">
        <v>61.637723733799312</v>
      </c>
      <c r="AP44" s="68">
        <v>62.610208173855639</v>
      </c>
      <c r="AQ44" s="70">
        <v>62.784880354137762</v>
      </c>
      <c r="AR44" s="70">
        <v>61.727654555808328</v>
      </c>
      <c r="AS44" s="70">
        <v>62.163562807181783</v>
      </c>
      <c r="AT44" s="70">
        <v>62.234907762345671</v>
      </c>
      <c r="AU44" s="70">
        <v>62.465810200660584</v>
      </c>
      <c r="AV44" s="70">
        <v>62.308331916019419</v>
      </c>
      <c r="AW44" s="70">
        <v>61.816869179919365</v>
      </c>
      <c r="AX44" s="70">
        <v>61.54208857290805</v>
      </c>
      <c r="AY44" s="70">
        <v>62.569326825653668</v>
      </c>
      <c r="AZ44" s="70">
        <v>63.160359169283311</v>
      </c>
      <c r="BA44" s="70">
        <v>63.716736449536803</v>
      </c>
      <c r="BB44" s="70">
        <v>64.628175488945587</v>
      </c>
      <c r="BC44" s="70">
        <v>64.603847330561635</v>
      </c>
      <c r="BD44" s="70">
        <v>65.197053984544169</v>
      </c>
      <c r="BE44" s="70">
        <v>65.655377320410153</v>
      </c>
      <c r="BF44" s="70">
        <v>65.461457490911883</v>
      </c>
      <c r="BG44" s="70">
        <v>67.055144813195213</v>
      </c>
      <c r="BH44" s="492">
        <v>67.935958111537303</v>
      </c>
    </row>
    <row r="45" spans="2:61" ht="15" customHeight="1">
      <c r="B45" s="53"/>
      <c r="C45" s="53"/>
      <c r="D45" s="53"/>
      <c r="E45" s="53"/>
      <c r="F45" s="53"/>
      <c r="G45" s="53"/>
      <c r="H45" s="53"/>
      <c r="I45" s="53"/>
      <c r="J45" s="53"/>
      <c r="K45" s="53"/>
      <c r="L45" s="53"/>
      <c r="M45" s="53"/>
      <c r="O45" s="53"/>
      <c r="Q45" s="53"/>
      <c r="S45" s="53"/>
      <c r="U45" s="53"/>
      <c r="V45" s="55"/>
      <c r="W45" s="71" t="s">
        <v>141</v>
      </c>
      <c r="X45" s="72">
        <f t="shared" ref="X45:AH45" si="15">+X42-X43</f>
        <v>27.699139723178007</v>
      </c>
      <c r="Y45" s="72">
        <f t="shared" si="15"/>
        <v>27.484082367638997</v>
      </c>
      <c r="Z45" s="72">
        <f t="shared" si="15"/>
        <v>26.62400460392201</v>
      </c>
      <c r="AA45" s="72">
        <f t="shared" si="15"/>
        <v>23.208899325928989</v>
      </c>
      <c r="AB45" s="72">
        <f t="shared" si="15"/>
        <v>23.652426507248002</v>
      </c>
      <c r="AC45" s="72">
        <f t="shared" si="15"/>
        <v>23.189226046491996</v>
      </c>
      <c r="AD45" s="72">
        <f t="shared" si="15"/>
        <v>23.051342214093999</v>
      </c>
      <c r="AE45" s="72">
        <f t="shared" si="15"/>
        <v>21.710253098872997</v>
      </c>
      <c r="AF45" s="72">
        <f t="shared" si="15"/>
        <v>21.854119329893997</v>
      </c>
      <c r="AG45" s="72">
        <f t="shared" si="15"/>
        <v>22.152107012934003</v>
      </c>
      <c r="AH45" s="72">
        <f t="shared" si="15"/>
        <v>20.997576132679988</v>
      </c>
      <c r="AI45" s="72">
        <v>20.636779431989353</v>
      </c>
      <c r="AJ45" s="72">
        <v>20.654839665186479</v>
      </c>
      <c r="AK45" s="72">
        <v>20.413235383869221</v>
      </c>
      <c r="AL45" s="72">
        <v>17.709667557501568</v>
      </c>
      <c r="AM45" s="72">
        <v>18.00356561663606</v>
      </c>
      <c r="AN45" s="72">
        <v>16.890003947246662</v>
      </c>
      <c r="AO45" s="72">
        <v>16.392921016192098</v>
      </c>
      <c r="AP45" s="72">
        <v>16.035248176194393</v>
      </c>
      <c r="AQ45" s="73">
        <v>14.772096581652164</v>
      </c>
      <c r="AR45" s="73">
        <v>13.120339675657554</v>
      </c>
      <c r="AS45" s="73">
        <v>13.451230290360435</v>
      </c>
      <c r="AT45" s="73">
        <v>12.909318431451439</v>
      </c>
      <c r="AU45" s="73">
        <v>11.452126099670188</v>
      </c>
      <c r="AV45" s="73">
        <v>10.839304602585258</v>
      </c>
      <c r="AW45" s="73">
        <v>8.041743485975168</v>
      </c>
      <c r="AX45" s="73">
        <v>8.6498063379155568</v>
      </c>
      <c r="AY45" s="73">
        <v>9.4018750013230843</v>
      </c>
      <c r="AZ45" s="73">
        <v>9.0062637882152146</v>
      </c>
      <c r="BA45" s="73">
        <v>8.8791105032385786</v>
      </c>
      <c r="BB45" s="73">
        <v>7.0671628659529659</v>
      </c>
      <c r="BC45" s="73">
        <v>7.8201664096113461</v>
      </c>
      <c r="BD45" s="73">
        <v>7.9837860246444876</v>
      </c>
      <c r="BE45" s="73">
        <f>+BE42-BE43</f>
        <v>7.6849118010832527</v>
      </c>
      <c r="BF45" s="73">
        <f t="shared" ref="BF45:BH45" si="16">+BF42-BF43</f>
        <v>6.213910136926053</v>
      </c>
      <c r="BG45" s="73">
        <f t="shared" si="16"/>
        <v>7.9605429637274412</v>
      </c>
      <c r="BH45" s="73">
        <f t="shared" si="16"/>
        <v>7.9349897376429652</v>
      </c>
    </row>
    <row r="46" spans="2:61" s="51" customFormat="1" ht="15" customHeight="1">
      <c r="B46" s="52"/>
      <c r="C46" s="52"/>
      <c r="D46" s="52"/>
      <c r="E46" s="52"/>
      <c r="F46" s="52"/>
      <c r="G46" s="52"/>
      <c r="H46" s="52"/>
      <c r="I46" s="52"/>
      <c r="J46" s="52"/>
      <c r="K46" s="52"/>
      <c r="L46" s="52"/>
      <c r="M46" s="52"/>
      <c r="O46" s="52"/>
      <c r="Q46" s="52"/>
      <c r="S46" s="52"/>
      <c r="U46" s="52"/>
      <c r="W46" s="64" t="s">
        <v>55</v>
      </c>
      <c r="X46" s="68"/>
      <c r="Y46" s="68"/>
      <c r="Z46" s="68"/>
      <c r="AA46" s="68"/>
      <c r="AB46" s="68"/>
      <c r="AC46" s="68"/>
      <c r="AD46" s="68"/>
      <c r="AE46" s="69"/>
      <c r="AF46" s="69"/>
      <c r="AG46" s="69"/>
      <c r="AH46" s="69"/>
      <c r="AI46" s="69"/>
      <c r="AJ46" s="69"/>
      <c r="AK46" s="69"/>
      <c r="AL46" s="69"/>
      <c r="AM46" s="68"/>
      <c r="AN46" s="68"/>
      <c r="AO46" s="68"/>
      <c r="AP46" s="68"/>
      <c r="AQ46" s="70"/>
      <c r="AR46" s="70"/>
      <c r="AS46" s="70"/>
      <c r="AT46" s="70"/>
      <c r="AU46" s="70"/>
      <c r="AV46" s="70"/>
      <c r="AW46" s="70"/>
      <c r="AX46" s="70"/>
      <c r="AY46" s="70"/>
      <c r="AZ46" s="70"/>
      <c r="BA46" s="70"/>
      <c r="BB46" s="70"/>
      <c r="BC46" s="70"/>
      <c r="BD46" s="70"/>
      <c r="BE46" s="70"/>
      <c r="BF46" s="70"/>
      <c r="BG46" s="70"/>
      <c r="BH46" s="70"/>
    </row>
    <row r="47" spans="2:61" ht="15" customHeight="1">
      <c r="B47" s="53"/>
      <c r="C47" s="53"/>
      <c r="D47" s="53"/>
      <c r="E47" s="53"/>
      <c r="F47" s="53"/>
      <c r="G47" s="53"/>
      <c r="H47" s="53"/>
      <c r="I47" s="53"/>
      <c r="J47" s="53"/>
      <c r="K47" s="53"/>
      <c r="L47" s="53"/>
      <c r="M47" s="53"/>
      <c r="O47" s="53"/>
      <c r="Q47" s="53"/>
      <c r="S47" s="53"/>
      <c r="U47" s="53"/>
      <c r="W47" s="65" t="s">
        <v>4</v>
      </c>
      <c r="X47" s="68">
        <v>74.136325252706996</v>
      </c>
      <c r="Y47" s="68">
        <v>73.989681005679998</v>
      </c>
      <c r="Z47" s="68">
        <v>74.563277984593</v>
      </c>
      <c r="AA47" s="68">
        <v>74.084881023254994</v>
      </c>
      <c r="AB47" s="68">
        <v>72.667017571849001</v>
      </c>
      <c r="AC47" s="68">
        <v>72.453457846863003</v>
      </c>
      <c r="AD47" s="68">
        <v>73.078717335642992</v>
      </c>
      <c r="AE47" s="69">
        <v>72.937756475480001</v>
      </c>
      <c r="AF47" s="69">
        <v>73.387562773220012</v>
      </c>
      <c r="AG47" s="69">
        <v>73.163994853263006</v>
      </c>
      <c r="AH47" s="69">
        <v>74.128327887273002</v>
      </c>
      <c r="AI47" s="69">
        <v>75.518229400796642</v>
      </c>
      <c r="AJ47" s="69">
        <v>74.548150834196818</v>
      </c>
      <c r="AK47" s="69">
        <v>74.034859481822352</v>
      </c>
      <c r="AL47" s="69">
        <v>73.094102795473418</v>
      </c>
      <c r="AM47" s="68">
        <v>73.816710520893665</v>
      </c>
      <c r="AN47" s="68">
        <v>74.345070857635676</v>
      </c>
      <c r="AO47" s="68">
        <v>74.036257573407198</v>
      </c>
      <c r="AP47" s="68">
        <v>74.996320589106574</v>
      </c>
      <c r="AQ47" s="70">
        <v>74.718394076123801</v>
      </c>
      <c r="AR47" s="70">
        <v>73.216623650976459</v>
      </c>
      <c r="AS47" s="70">
        <v>73.540597750652793</v>
      </c>
      <c r="AT47" s="70">
        <v>73.031627416990787</v>
      </c>
      <c r="AU47" s="70">
        <v>72.696130340458026</v>
      </c>
      <c r="AV47" s="70">
        <v>72.264730077043509</v>
      </c>
      <c r="AW47" s="70">
        <v>71.607137708667707</v>
      </c>
      <c r="AX47" s="70">
        <v>71.292058598240516</v>
      </c>
      <c r="AY47" s="70">
        <v>72.278849496132864</v>
      </c>
      <c r="AZ47" s="70">
        <v>73.389531064650953</v>
      </c>
      <c r="BA47" s="70">
        <v>73.90491332189346</v>
      </c>
      <c r="BB47" s="70">
        <v>74.487625413863128</v>
      </c>
      <c r="BC47" s="70">
        <v>74.101069650873669</v>
      </c>
      <c r="BD47" s="70">
        <v>74.466446409033054</v>
      </c>
      <c r="BE47" s="70">
        <v>75.742914043884909</v>
      </c>
      <c r="BF47" s="70">
        <v>75.882975598017609</v>
      </c>
      <c r="BG47" s="70">
        <v>76.316184064253079</v>
      </c>
      <c r="BH47" s="492">
        <v>76.417619866023244</v>
      </c>
    </row>
    <row r="48" spans="2:61" ht="15" customHeight="1">
      <c r="B48" s="53"/>
      <c r="C48" s="53"/>
      <c r="D48" s="53"/>
      <c r="E48" s="53"/>
      <c r="F48" s="53"/>
      <c r="G48" s="53"/>
      <c r="H48" s="53"/>
      <c r="I48" s="53"/>
      <c r="J48" s="53"/>
      <c r="K48" s="53"/>
      <c r="L48" s="53"/>
      <c r="M48" s="53"/>
      <c r="O48" s="53"/>
      <c r="Q48" s="53"/>
      <c r="S48" s="53"/>
      <c r="U48" s="53"/>
      <c r="W48" s="65" t="s">
        <v>5</v>
      </c>
      <c r="X48" s="68">
        <v>43.483445873581999</v>
      </c>
      <c r="Y48" s="68">
        <v>44.654113766437</v>
      </c>
      <c r="Z48" s="68">
        <v>46.909036602769</v>
      </c>
      <c r="AA48" s="68">
        <v>48.661580116621998</v>
      </c>
      <c r="AB48" s="68">
        <v>48.887449389705999</v>
      </c>
      <c r="AC48" s="68">
        <v>48.884492349915</v>
      </c>
      <c r="AD48" s="68">
        <v>49.580418509916001</v>
      </c>
      <c r="AE48" s="69">
        <v>49.772307566879995</v>
      </c>
      <c r="AF48" s="69">
        <v>51.159441794174995</v>
      </c>
      <c r="AG48" s="69">
        <v>51.927708081531001</v>
      </c>
      <c r="AH48" s="69">
        <v>54.733058152935001</v>
      </c>
      <c r="AI48" s="69">
        <v>55.993725055943898</v>
      </c>
      <c r="AJ48" s="69">
        <v>55.330564447878714</v>
      </c>
      <c r="AK48" s="69">
        <v>55.789326784615923</v>
      </c>
      <c r="AL48" s="69">
        <v>56.234710876019854</v>
      </c>
      <c r="AM48" s="68">
        <v>57.236276190398819</v>
      </c>
      <c r="AN48" s="68">
        <v>58.593352940552442</v>
      </c>
      <c r="AO48" s="68">
        <v>58.847452938368114</v>
      </c>
      <c r="AP48" s="68">
        <v>60.316557049711797</v>
      </c>
      <c r="AQ48" s="70">
        <v>61.259172688989153</v>
      </c>
      <c r="AR48" s="70">
        <v>60.983605540399907</v>
      </c>
      <c r="AS48" s="70">
        <v>61.568546201854403</v>
      </c>
      <c r="AT48" s="70">
        <v>61.488740763472606</v>
      </c>
      <c r="AU48" s="70">
        <v>61.66987820451498</v>
      </c>
      <c r="AV48" s="70">
        <v>62.095028507341375</v>
      </c>
      <c r="AW48" s="70">
        <v>62.913569890939499</v>
      </c>
      <c r="AX48" s="70">
        <v>63.023702383631239</v>
      </c>
      <c r="AY48" s="70">
        <v>63.047013775070425</v>
      </c>
      <c r="AZ48" s="70">
        <v>63.622938188244419</v>
      </c>
      <c r="BA48" s="70">
        <v>65.52199740154181</v>
      </c>
      <c r="BB48" s="70">
        <v>66.48951320112451</v>
      </c>
      <c r="BC48" s="70">
        <v>65.932097321201482</v>
      </c>
      <c r="BD48" s="70">
        <v>66.76038112740919</v>
      </c>
      <c r="BE48" s="70">
        <v>68.130064439142927</v>
      </c>
      <c r="BF48" s="70">
        <v>68.284538951209171</v>
      </c>
      <c r="BG48" s="70">
        <v>68.328013907085548</v>
      </c>
      <c r="BH48" s="492">
        <v>69.256573606180652</v>
      </c>
    </row>
    <row r="49" spans="1:60" ht="15" customHeight="1">
      <c r="B49" s="53"/>
      <c r="C49" s="53"/>
      <c r="D49" s="53"/>
      <c r="E49" s="53"/>
      <c r="F49" s="53"/>
      <c r="G49" s="53"/>
      <c r="H49" s="53"/>
      <c r="I49" s="53"/>
      <c r="J49" s="53"/>
      <c r="K49" s="53"/>
      <c r="L49" s="53"/>
      <c r="M49" s="53"/>
      <c r="O49" s="53"/>
      <c r="Q49" s="53"/>
      <c r="S49" s="53"/>
      <c r="U49" s="53"/>
      <c r="W49" s="65" t="s">
        <v>6</v>
      </c>
      <c r="X49" s="68">
        <v>58.865202338977994</v>
      </c>
      <c r="Y49" s="68">
        <v>59.383844764951</v>
      </c>
      <c r="Z49" s="68">
        <v>60.800616180621006</v>
      </c>
      <c r="AA49" s="68">
        <v>61.443278970881998</v>
      </c>
      <c r="AB49" s="68">
        <v>60.849144472469995</v>
      </c>
      <c r="AC49" s="68">
        <v>60.746018645970999</v>
      </c>
      <c r="AD49" s="68">
        <v>61.408707626614003</v>
      </c>
      <c r="AE49" s="69">
        <v>61.426298453655001</v>
      </c>
      <c r="AF49" s="69">
        <v>62.341791760413003</v>
      </c>
      <c r="AG49" s="69">
        <v>62.609739227265003</v>
      </c>
      <c r="AH49" s="69">
        <v>64.487595179235001</v>
      </c>
      <c r="AI49" s="69">
        <v>65.812889099018605</v>
      </c>
      <c r="AJ49" s="69">
        <v>64.992424186733373</v>
      </c>
      <c r="AK49" s="69">
        <v>64.963870487832494</v>
      </c>
      <c r="AL49" s="69">
        <v>64.712744051731576</v>
      </c>
      <c r="AM49" s="68">
        <v>65.59757023244785</v>
      </c>
      <c r="AN49" s="68">
        <v>66.506002431401072</v>
      </c>
      <c r="AO49" s="68">
        <v>66.47498183767074</v>
      </c>
      <c r="AP49" s="68">
        <v>67.687366776418969</v>
      </c>
      <c r="AQ49" s="70">
        <v>68.016934458642169</v>
      </c>
      <c r="AR49" s="70">
        <v>67.123980945307054</v>
      </c>
      <c r="AS49" s="70">
        <v>67.576177561062266</v>
      </c>
      <c r="AT49" s="70">
        <v>67.280627695347377</v>
      </c>
      <c r="AU49" s="70">
        <v>67.201982090007562</v>
      </c>
      <c r="AV49" s="70">
        <v>67.196150434200121</v>
      </c>
      <c r="AW49" s="70">
        <v>67.273655937624838</v>
      </c>
      <c r="AX49" s="70">
        <v>67.171365493470773</v>
      </c>
      <c r="AY49" s="70">
        <v>67.676599033723591</v>
      </c>
      <c r="AZ49" s="70">
        <v>68.512744695150246</v>
      </c>
      <c r="BA49" s="70">
        <v>69.722475031878034</v>
      </c>
      <c r="BB49" s="70">
        <v>70.497471839874706</v>
      </c>
      <c r="BC49" s="70">
        <v>70.026551872527108</v>
      </c>
      <c r="BD49" s="70">
        <v>70.623968160619199</v>
      </c>
      <c r="BE49" s="70">
        <v>71.941436681483168</v>
      </c>
      <c r="BF49" s="70">
        <v>72.087065440042949</v>
      </c>
      <c r="BG49" s="70">
        <v>72.325235871690751</v>
      </c>
      <c r="BH49" s="492">
        <v>72.838433229344133</v>
      </c>
    </row>
    <row r="50" spans="1:60" ht="15" customHeight="1">
      <c r="B50" s="53"/>
      <c r="C50" s="53"/>
      <c r="D50" s="53"/>
      <c r="E50" s="53"/>
      <c r="F50" s="53"/>
      <c r="G50" s="53"/>
      <c r="H50" s="53"/>
      <c r="I50" s="53"/>
      <c r="J50" s="53"/>
      <c r="K50" s="53"/>
      <c r="L50" s="53"/>
      <c r="M50" s="53"/>
      <c r="O50" s="53"/>
      <c r="Q50" s="53"/>
      <c r="S50" s="53"/>
      <c r="U50" s="53"/>
      <c r="W50" s="71" t="s">
        <v>141</v>
      </c>
      <c r="X50" s="72">
        <f t="shared" ref="X50:AH50" si="17">+X47-X48</f>
        <v>30.652879379124997</v>
      </c>
      <c r="Y50" s="72">
        <f t="shared" si="17"/>
        <v>29.335567239242998</v>
      </c>
      <c r="Z50" s="72">
        <f t="shared" si="17"/>
        <v>27.654241381824001</v>
      </c>
      <c r="AA50" s="72">
        <f t="shared" si="17"/>
        <v>25.423300906632996</v>
      </c>
      <c r="AB50" s="72">
        <f t="shared" si="17"/>
        <v>23.779568182143002</v>
      </c>
      <c r="AC50" s="72">
        <f t="shared" si="17"/>
        <v>23.568965496948003</v>
      </c>
      <c r="AD50" s="72">
        <f t="shared" si="17"/>
        <v>23.498298825726991</v>
      </c>
      <c r="AE50" s="72">
        <f t="shared" si="17"/>
        <v>23.165448908600005</v>
      </c>
      <c r="AF50" s="72">
        <f t="shared" si="17"/>
        <v>22.228120979045016</v>
      </c>
      <c r="AG50" s="72">
        <f t="shared" si="17"/>
        <v>21.236286771732004</v>
      </c>
      <c r="AH50" s="72">
        <f t="shared" si="17"/>
        <v>19.395269734338001</v>
      </c>
      <c r="AI50" s="72">
        <v>19.524504344852744</v>
      </c>
      <c r="AJ50" s="72">
        <v>19.217586386318104</v>
      </c>
      <c r="AK50" s="72">
        <v>18.245532697206428</v>
      </c>
      <c r="AL50" s="72">
        <v>16.859391919453564</v>
      </c>
      <c r="AM50" s="72">
        <v>16.580434330494846</v>
      </c>
      <c r="AN50" s="72">
        <v>15.751717917083234</v>
      </c>
      <c r="AO50" s="72">
        <v>15.188804635039084</v>
      </c>
      <c r="AP50" s="72">
        <v>14.679763539394777</v>
      </c>
      <c r="AQ50" s="73">
        <v>13.459221387134647</v>
      </c>
      <c r="AR50" s="73">
        <v>12.233018110576552</v>
      </c>
      <c r="AS50" s="73">
        <v>11.97205154879839</v>
      </c>
      <c r="AT50" s="73">
        <v>11.542886653518181</v>
      </c>
      <c r="AU50" s="73">
        <v>11.026252135943047</v>
      </c>
      <c r="AV50" s="73">
        <v>10.169701569702134</v>
      </c>
      <c r="AW50" s="73">
        <v>8.6935678177282085</v>
      </c>
      <c r="AX50" s="73">
        <v>8.2683562146092768</v>
      </c>
      <c r="AY50" s="73">
        <v>9.2318357210624384</v>
      </c>
      <c r="AZ50" s="73">
        <v>9.7665928764065342</v>
      </c>
      <c r="BA50" s="73">
        <v>8.3829159203516497</v>
      </c>
      <c r="BB50" s="73">
        <v>7.9981122127386186</v>
      </c>
      <c r="BC50" s="73">
        <v>8.1689723296721866</v>
      </c>
      <c r="BD50" s="73">
        <v>7.7060652816238644</v>
      </c>
      <c r="BE50" s="73">
        <f>+BE47-BE48</f>
        <v>7.6128496047419816</v>
      </c>
      <c r="BF50" s="73">
        <f t="shared" ref="BF50:BH50" si="18">+BF47-BF48</f>
        <v>7.5984366468084374</v>
      </c>
      <c r="BG50" s="73">
        <f t="shared" si="18"/>
        <v>7.9881701571675308</v>
      </c>
      <c r="BH50" s="73">
        <f t="shared" si="18"/>
        <v>7.1610462598425926</v>
      </c>
    </row>
    <row r="51" spans="1:60" s="51" customFormat="1" ht="12" customHeight="1">
      <c r="B51" s="52"/>
      <c r="C51" s="52"/>
      <c r="D51" s="52"/>
      <c r="E51" s="52"/>
      <c r="F51" s="52"/>
      <c r="G51" s="52"/>
      <c r="H51" s="52"/>
      <c r="I51" s="52"/>
      <c r="J51" s="52"/>
      <c r="K51" s="52"/>
      <c r="L51" s="52"/>
      <c r="M51" s="52"/>
      <c r="O51" s="52"/>
      <c r="Q51" s="52"/>
      <c r="S51" s="52"/>
      <c r="U51" s="52"/>
      <c r="W51" s="75"/>
      <c r="X51" s="76"/>
      <c r="Y51" s="76"/>
      <c r="Z51" s="76"/>
      <c r="AA51" s="76"/>
      <c r="AB51" s="76"/>
      <c r="AC51" s="76"/>
      <c r="AD51" s="76"/>
      <c r="AE51" s="76"/>
      <c r="AF51" s="76"/>
      <c r="AG51" s="76"/>
      <c r="AH51" s="76"/>
      <c r="AI51" s="76"/>
      <c r="AJ51" s="76"/>
      <c r="AK51" s="76"/>
      <c r="AL51" s="76"/>
      <c r="AM51" s="76"/>
      <c r="AN51" s="76"/>
      <c r="AO51" s="76"/>
      <c r="AP51" s="76"/>
      <c r="AQ51" s="77"/>
      <c r="AR51" s="77"/>
      <c r="AS51" s="77"/>
      <c r="AT51" s="77"/>
      <c r="AU51" s="77"/>
      <c r="AV51" s="77"/>
      <c r="AW51" s="77"/>
      <c r="AX51" s="77"/>
      <c r="AY51" s="77"/>
      <c r="AZ51" s="77"/>
      <c r="BA51" s="77"/>
      <c r="BB51" s="77"/>
      <c r="BC51" s="77"/>
      <c r="BD51" s="77"/>
      <c r="BE51" s="77"/>
      <c r="BF51" s="77"/>
      <c r="BG51" s="77"/>
      <c r="BH51" s="77"/>
    </row>
    <row r="52" spans="1:60" ht="12" customHeight="1">
      <c r="A52" s="54"/>
      <c r="B52" s="53"/>
      <c r="C52" s="53"/>
      <c r="D52" s="53"/>
      <c r="E52" s="53"/>
      <c r="F52" s="53"/>
      <c r="G52" s="53"/>
      <c r="H52" s="53"/>
      <c r="I52" s="53"/>
      <c r="J52" s="53"/>
      <c r="K52" s="53"/>
      <c r="L52" s="53"/>
      <c r="M52" s="53"/>
      <c r="O52" s="53"/>
      <c r="Q52" s="53"/>
      <c r="S52" s="53"/>
      <c r="U52" s="53"/>
      <c r="W52" s="211" t="s">
        <v>58</v>
      </c>
      <c r="X52" s="65"/>
      <c r="Y52" s="65"/>
      <c r="Z52" s="65"/>
      <c r="AA52" s="65"/>
      <c r="AB52" s="65"/>
      <c r="AC52" s="65"/>
      <c r="AD52" s="65"/>
      <c r="AE52" s="65"/>
      <c r="AF52" s="65"/>
      <c r="AG52" s="65"/>
      <c r="AH52" s="65"/>
      <c r="AI52" s="65"/>
      <c r="AJ52" s="65"/>
      <c r="AK52" s="65"/>
      <c r="AL52" s="65"/>
      <c r="AM52" s="65"/>
      <c r="AN52" s="65"/>
      <c r="AO52" s="65"/>
      <c r="AP52" s="65"/>
      <c r="AQ52" s="65"/>
      <c r="AR52" s="65"/>
    </row>
    <row r="53" spans="1:60" ht="12" customHeight="1">
      <c r="B53" s="53"/>
      <c r="C53" s="53"/>
      <c r="D53" s="53"/>
      <c r="E53" s="53"/>
      <c r="F53" s="53"/>
      <c r="G53" s="53"/>
      <c r="H53" s="53"/>
      <c r="I53" s="53"/>
      <c r="J53" s="53"/>
      <c r="K53" s="53"/>
      <c r="L53" s="53"/>
      <c r="M53" s="53"/>
      <c r="O53" s="53"/>
      <c r="Q53" s="53"/>
      <c r="S53" s="53"/>
      <c r="U53" s="53"/>
    </row>
    <row r="54" spans="1:60" s="51" customFormat="1" ht="12" customHeight="1"/>
    <row r="55" spans="1:60" s="61" customFormat="1" ht="20.25" customHeight="1"/>
    <row r="56" spans="1:60" ht="4.5" customHeight="1"/>
    <row r="57" spans="1:60" s="60" customFormat="1" ht="12" customHeight="1"/>
    <row r="58" spans="1:60" s="60" customFormat="1" ht="12" customHeight="1"/>
    <row r="59" spans="1:60" s="60" customFormat="1" ht="12" customHeight="1"/>
    <row r="60" spans="1:60" s="60" customFormat="1" ht="12" customHeight="1"/>
    <row r="61" spans="1:60" s="59" customFormat="1" ht="12" customHeight="1"/>
    <row r="62" spans="1:60" s="60" customFormat="1" ht="12" customHeight="1"/>
    <row r="63" spans="1:60" s="60" customFormat="1" ht="12" customHeight="1"/>
    <row r="64" spans="1:60" s="60" customFormat="1" ht="12" customHeight="1"/>
    <row r="65" spans="24:37" s="60" customFormat="1" ht="12" customHeight="1"/>
    <row r="66" spans="24:37" s="59" customFormat="1" ht="12" customHeight="1"/>
    <row r="67" spans="24:37" s="60" customFormat="1" ht="12" customHeight="1"/>
    <row r="68" spans="24:37" s="60" customFormat="1" ht="12" customHeight="1"/>
    <row r="69" spans="24:37" s="60" customFormat="1" ht="12" customHeight="1"/>
    <row r="70" spans="24:37" s="60" customFormat="1" ht="12" customHeight="1"/>
    <row r="71" spans="24:37" s="60" customFormat="1" ht="12" customHeight="1"/>
    <row r="72" spans="24:37" s="62" customFormat="1" ht="12" customHeight="1"/>
    <row r="73" spans="24:37" s="62" customFormat="1" ht="12" customHeight="1">
      <c r="X73" s="60"/>
    </row>
    <row r="74" spans="24:37" s="62" customFormat="1" ht="12" customHeight="1">
      <c r="X74" s="60"/>
    </row>
    <row r="75" spans="24:37" s="62" customFormat="1" ht="12" customHeight="1">
      <c r="X75" s="60"/>
    </row>
    <row r="76" spans="24:37" s="58" customFormat="1" ht="12" customHeight="1"/>
    <row r="77" spans="24:37" s="58" customFormat="1" ht="4.5" customHeight="1"/>
    <row r="78" spans="24:37" s="57" customFormat="1" ht="12">
      <c r="X78" s="65"/>
      <c r="Y78" s="65"/>
      <c r="Z78" s="65"/>
      <c r="AA78" s="65"/>
      <c r="AB78" s="65"/>
      <c r="AC78" s="65"/>
      <c r="AD78" s="65"/>
      <c r="AE78" s="65"/>
      <c r="AF78" s="65"/>
      <c r="AG78" s="65"/>
      <c r="AH78" s="65"/>
      <c r="AI78" s="65"/>
      <c r="AJ78" s="65"/>
      <c r="AK78" s="65"/>
    </row>
  </sheetData>
  <pageMargins left="0.78740157480314965" right="0.78740157480314965" top="1.1811023622047245" bottom="0.59055118110236227" header="0.11811023622047245" footer="0.11811023622047245"/>
  <pageSetup paperSize="9" scale="60" orientation="landscape" r:id="rId1"/>
  <headerFooter alignWithMargins="0">
    <oddHeader xml:space="preserve">&amp;R&amp;"HermesTT,Standaard"&amp;16
</oddHeader>
    <oddFooter>&amp;L&amp;8&amp;K002060view.brussels&amp;R&amp;8&amp;P/&amp;N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FEB3C-3748-4538-B65A-B9271B622031}">
  <sheetPr>
    <pageSetUpPr fitToPage="1"/>
  </sheetPr>
  <dimension ref="A1:AC57"/>
  <sheetViews>
    <sheetView showGridLines="0" workbookViewId="0">
      <selection activeCell="I57" sqref="I57"/>
    </sheetView>
  </sheetViews>
  <sheetFormatPr baseColWidth="10" defaultColWidth="11.25" defaultRowHeight="14.25"/>
  <cols>
    <col min="1" max="1" width="12.5" customWidth="1"/>
    <col min="11" max="11" width="6.875" customWidth="1"/>
    <col min="12" max="12" width="2.25" customWidth="1"/>
    <col min="13" max="13" width="17.75" customWidth="1"/>
    <col min="14" max="15" width="8.25" hidden="1" customWidth="1"/>
    <col min="16" max="26" width="8.25" customWidth="1"/>
    <col min="27" max="29" width="8.5" customWidth="1"/>
    <col min="30" max="30" width="1.75" customWidth="1"/>
  </cols>
  <sheetData>
    <row r="1" spans="1:29" ht="15.75">
      <c r="A1" s="320" t="s">
        <v>142</v>
      </c>
      <c r="M1" s="232" t="s">
        <v>185</v>
      </c>
    </row>
    <row r="2" spans="1:29" ht="27.75" customHeight="1">
      <c r="A2" s="276" t="s">
        <v>183</v>
      </c>
      <c r="M2" s="78"/>
      <c r="N2" s="327">
        <v>2013</v>
      </c>
      <c r="O2" s="327">
        <v>2014</v>
      </c>
      <c r="P2" s="327">
        <v>2015</v>
      </c>
      <c r="Q2" s="327">
        <v>2016</v>
      </c>
      <c r="R2" s="327">
        <v>2017</v>
      </c>
      <c r="S2" s="327">
        <v>2018</v>
      </c>
      <c r="T2" s="327">
        <v>2019</v>
      </c>
      <c r="U2" s="327">
        <v>2020</v>
      </c>
      <c r="V2" s="327">
        <v>2021</v>
      </c>
      <c r="W2" s="327">
        <v>2022</v>
      </c>
      <c r="X2" s="327">
        <v>2023</v>
      </c>
      <c r="Y2" s="327">
        <v>2024</v>
      </c>
      <c r="Z2" s="327">
        <v>2025</v>
      </c>
      <c r="AA2" s="272" t="s">
        <v>155</v>
      </c>
      <c r="AB2" s="272" t="s">
        <v>156</v>
      </c>
      <c r="AC2" s="272" t="s">
        <v>157</v>
      </c>
    </row>
    <row r="3" spans="1:29" ht="6.75" customHeight="1">
      <c r="M3" s="216"/>
      <c r="N3" s="220"/>
      <c r="O3" s="65"/>
      <c r="P3" s="65"/>
      <c r="Q3" s="65"/>
      <c r="R3" s="65"/>
      <c r="S3" s="65"/>
      <c r="T3" s="65"/>
      <c r="U3" s="65"/>
      <c r="V3" s="65"/>
      <c r="W3" s="65"/>
      <c r="X3" s="65"/>
      <c r="Y3" s="65"/>
      <c r="Z3" s="65"/>
      <c r="AA3" s="181"/>
    </row>
    <row r="4" spans="1:29">
      <c r="M4" s="337" t="s">
        <v>52</v>
      </c>
      <c r="N4" s="338"/>
      <c r="O4" s="339"/>
      <c r="P4" s="339"/>
      <c r="Q4" s="339"/>
      <c r="R4" s="339"/>
      <c r="S4" s="339"/>
      <c r="T4" s="339"/>
      <c r="U4" s="339"/>
      <c r="V4" s="339"/>
      <c r="W4" s="339"/>
      <c r="X4" s="339"/>
      <c r="Y4" s="339"/>
      <c r="Z4" s="339"/>
      <c r="AA4" s="340"/>
      <c r="AB4" s="341"/>
      <c r="AC4" s="341"/>
    </row>
    <row r="5" spans="1:29">
      <c r="M5" s="342" t="s">
        <v>72</v>
      </c>
      <c r="N5" s="338">
        <v>67.350949389029708</v>
      </c>
      <c r="O5" s="339">
        <v>69.247361615788677</v>
      </c>
      <c r="P5" s="339">
        <v>69.209077328993075</v>
      </c>
      <c r="Q5" s="339">
        <v>70.705946679141235</v>
      </c>
      <c r="R5" s="339">
        <v>70.471725302736786</v>
      </c>
      <c r="S5" s="339">
        <v>72.707942729409339</v>
      </c>
      <c r="T5" s="339">
        <v>73.097108496190359</v>
      </c>
      <c r="U5" s="339">
        <v>71.393033255900178</v>
      </c>
      <c r="V5" s="339">
        <v>72.108445268597222</v>
      </c>
      <c r="W5" s="339">
        <v>74.209051875733095</v>
      </c>
      <c r="X5" s="339">
        <v>76.579769082587319</v>
      </c>
      <c r="Y5" s="339">
        <v>77.217930013449845</v>
      </c>
      <c r="Z5" s="339">
        <v>79.06329564309867</v>
      </c>
      <c r="AA5" s="493">
        <f>Z5-Y5</f>
        <v>1.8453656296488248</v>
      </c>
      <c r="AB5" s="494">
        <f>Z5-U5</f>
        <v>7.6702623871984912</v>
      </c>
      <c r="AC5" s="494">
        <f>+Z5-P5</f>
        <v>9.8542183141055943</v>
      </c>
    </row>
    <row r="6" spans="1:29">
      <c r="M6" s="342" t="s">
        <v>73</v>
      </c>
      <c r="N6" s="338">
        <v>67.22694175366216</v>
      </c>
      <c r="O6" s="339">
        <v>69.119683918960462</v>
      </c>
      <c r="P6" s="339">
        <v>70.011113766154949</v>
      </c>
      <c r="Q6" s="339">
        <v>69.837789993300575</v>
      </c>
      <c r="R6" s="339">
        <v>70.776332602416119</v>
      </c>
      <c r="S6" s="339">
        <v>71.686689812604243</v>
      </c>
      <c r="T6" s="339">
        <v>71.926732632993662</v>
      </c>
      <c r="U6" s="339">
        <v>72.249725917113068</v>
      </c>
      <c r="V6" s="339">
        <v>74.69285409689077</v>
      </c>
      <c r="W6" s="339">
        <v>76.752893904382674</v>
      </c>
      <c r="X6" s="339">
        <v>74.489469758517131</v>
      </c>
      <c r="Y6" s="339">
        <v>71.093589013548325</v>
      </c>
      <c r="Z6" s="339">
        <v>72.651442928489089</v>
      </c>
      <c r="AA6" s="493">
        <f>Z6-Y6</f>
        <v>1.5578539149407646</v>
      </c>
      <c r="AB6" s="494">
        <f t="shared" ref="AB6" si="0">Z6-U6</f>
        <v>0.40171701137602156</v>
      </c>
      <c r="AC6" s="494">
        <f t="shared" ref="AC6:AC7" si="1">+Z6-P6</f>
        <v>2.6403291623341403</v>
      </c>
    </row>
    <row r="7" spans="1:29">
      <c r="M7" s="342" t="s">
        <v>74</v>
      </c>
      <c r="N7" s="338">
        <v>43.365051467558054</v>
      </c>
      <c r="O7" s="339">
        <v>44.724076464016157</v>
      </c>
      <c r="P7" s="339">
        <v>46.168799998361933</v>
      </c>
      <c r="Q7" s="339">
        <v>46.943189209555555</v>
      </c>
      <c r="R7" s="339">
        <v>48.383801254910267</v>
      </c>
      <c r="S7" s="339">
        <v>47.469166386401781</v>
      </c>
      <c r="T7" s="339">
        <v>48.447347355834154</v>
      </c>
      <c r="U7" s="339">
        <v>48.264701145778766</v>
      </c>
      <c r="V7" s="339">
        <v>47.734189194730362</v>
      </c>
      <c r="W7" s="339">
        <v>51.495323432026829</v>
      </c>
      <c r="X7" s="339">
        <v>55.373879573938481</v>
      </c>
      <c r="Y7" s="339">
        <v>53.244112473719504</v>
      </c>
      <c r="Z7" s="339">
        <v>51.676651700088293</v>
      </c>
      <c r="AA7" s="493">
        <f t="shared" ref="AA7" si="2">Z7-Y7</f>
        <v>-1.5674607736312112</v>
      </c>
      <c r="AB7" s="494">
        <f>Z7-U7</f>
        <v>3.4119505543095272</v>
      </c>
      <c r="AC7" s="494">
        <f t="shared" si="1"/>
        <v>5.5078517017263593</v>
      </c>
    </row>
    <row r="8" spans="1:29">
      <c r="M8" s="343" t="s">
        <v>143</v>
      </c>
      <c r="N8" s="344">
        <f t="shared" ref="N8:Y8" si="3">+N7-N5</f>
        <v>-23.985897921471654</v>
      </c>
      <c r="O8" s="345">
        <f t="shared" si="3"/>
        <v>-24.523285151772519</v>
      </c>
      <c r="P8" s="345">
        <f t="shared" si="3"/>
        <v>-23.040277330631142</v>
      </c>
      <c r="Q8" s="345">
        <f t="shared" si="3"/>
        <v>-23.762757469585679</v>
      </c>
      <c r="R8" s="345">
        <f t="shared" si="3"/>
        <v>-22.087924047826519</v>
      </c>
      <c r="S8" s="345">
        <f t="shared" si="3"/>
        <v>-25.238776343007558</v>
      </c>
      <c r="T8" s="345">
        <f t="shared" si="3"/>
        <v>-24.649761140356205</v>
      </c>
      <c r="U8" s="345">
        <f t="shared" si="3"/>
        <v>-23.128332110121413</v>
      </c>
      <c r="V8" s="345">
        <f t="shared" si="3"/>
        <v>-24.37425607386686</v>
      </c>
      <c r="W8" s="345">
        <f t="shared" si="3"/>
        <v>-22.713728443706266</v>
      </c>
      <c r="X8" s="345">
        <f t="shared" si="3"/>
        <v>-21.205889508648838</v>
      </c>
      <c r="Y8" s="345">
        <f t="shared" si="3"/>
        <v>-23.973817539730341</v>
      </c>
      <c r="Z8" s="345">
        <f>+Z7-Z5</f>
        <v>-27.386643943010377</v>
      </c>
      <c r="AA8" s="493"/>
      <c r="AB8" s="494"/>
      <c r="AC8" s="494"/>
    </row>
    <row r="9" spans="1:29" ht="8.4499999999999993" customHeight="1">
      <c r="M9" s="218"/>
      <c r="N9" s="222"/>
      <c r="O9" s="225"/>
      <c r="P9" s="225"/>
      <c r="Q9" s="225"/>
      <c r="R9" s="225"/>
      <c r="S9" s="225"/>
      <c r="T9" s="225"/>
      <c r="U9" s="225"/>
      <c r="V9" s="225"/>
      <c r="W9" s="225"/>
      <c r="X9" s="225"/>
      <c r="Y9" s="225"/>
      <c r="Z9" s="225"/>
      <c r="AA9" s="495"/>
      <c r="AB9" s="496"/>
      <c r="AC9" s="496"/>
    </row>
    <row r="10" spans="1:29">
      <c r="M10" s="217" t="s">
        <v>53</v>
      </c>
      <c r="N10" s="221"/>
      <c r="O10" s="224"/>
      <c r="P10" s="224"/>
      <c r="Q10" s="224"/>
      <c r="R10" s="224"/>
      <c r="S10" s="224"/>
      <c r="T10" s="224"/>
      <c r="U10" s="224"/>
      <c r="V10" s="224"/>
      <c r="W10" s="224"/>
      <c r="X10" s="224"/>
      <c r="Y10" s="224"/>
      <c r="Z10" s="224"/>
      <c r="AA10" s="495"/>
      <c r="AB10" s="496"/>
      <c r="AC10" s="496"/>
    </row>
    <row r="11" spans="1:29">
      <c r="M11" s="216" t="s">
        <v>72</v>
      </c>
      <c r="N11" s="221">
        <v>73.733267780177385</v>
      </c>
      <c r="O11" s="224">
        <v>74.049044080859971</v>
      </c>
      <c r="P11" s="224">
        <v>73.872100621084485</v>
      </c>
      <c r="Q11" s="224">
        <v>74.457099119944274</v>
      </c>
      <c r="R11" s="224">
        <v>75.371579689542585</v>
      </c>
      <c r="S11" s="224">
        <v>76.59131812679783</v>
      </c>
      <c r="T11" s="224">
        <v>77.428275958792895</v>
      </c>
      <c r="U11" s="224">
        <v>77.044116310755896</v>
      </c>
      <c r="V11" s="224">
        <v>77.698411763264247</v>
      </c>
      <c r="W11" s="224">
        <v>79.033264430130458</v>
      </c>
      <c r="X11" s="224">
        <v>79.571989676228412</v>
      </c>
      <c r="Y11" s="224">
        <v>79.727475323207514</v>
      </c>
      <c r="Z11" s="224">
        <v>80.121711102253713</v>
      </c>
      <c r="AA11" s="497">
        <f>Z11-Y11</f>
        <v>0.39423577904619833</v>
      </c>
      <c r="AB11" s="498">
        <f>Z11-U11</f>
        <v>3.0775947914978161</v>
      </c>
      <c r="AC11" s="498">
        <f>+Z11-P11</f>
        <v>6.2496104811692277</v>
      </c>
    </row>
    <row r="12" spans="1:29">
      <c r="M12" s="216" t="s">
        <v>73</v>
      </c>
      <c r="N12" s="221">
        <v>70.79863259990104</v>
      </c>
      <c r="O12" s="224">
        <v>70.148104966151152</v>
      </c>
      <c r="P12" s="224">
        <v>72.238332720270193</v>
      </c>
      <c r="Q12" s="224">
        <v>70.465811492661302</v>
      </c>
      <c r="R12" s="224">
        <v>72.111990896340416</v>
      </c>
      <c r="S12" s="224">
        <v>74.20238162874152</v>
      </c>
      <c r="T12" s="224">
        <v>75.192429332440327</v>
      </c>
      <c r="U12" s="224">
        <v>73.427699662119792</v>
      </c>
      <c r="V12" s="224">
        <v>74.363683691744768</v>
      </c>
      <c r="W12" s="224">
        <v>77.286266382610791</v>
      </c>
      <c r="X12" s="224">
        <v>75.863478890679829</v>
      </c>
      <c r="Y12" s="224">
        <v>74.987066781952905</v>
      </c>
      <c r="Z12" s="224">
        <v>76.097106387968665</v>
      </c>
      <c r="AA12" s="497">
        <f>Z12-Y12</f>
        <v>1.1100396060157607</v>
      </c>
      <c r="AB12" s="498">
        <f t="shared" ref="AB12" si="4">Z12-U12</f>
        <v>2.669406725848873</v>
      </c>
      <c r="AC12" s="498">
        <f t="shared" ref="AC12:AC13" si="5">+Z12-P12</f>
        <v>3.8587736676984719</v>
      </c>
    </row>
    <row r="13" spans="1:29">
      <c r="M13" s="216" t="s">
        <v>74</v>
      </c>
      <c r="N13" s="221">
        <v>55.992426696403051</v>
      </c>
      <c r="O13" s="224">
        <v>55.173671461892347</v>
      </c>
      <c r="P13" s="224">
        <v>55.784278951358957</v>
      </c>
      <c r="Q13" s="224">
        <v>55.082415043728496</v>
      </c>
      <c r="R13" s="224">
        <v>56.110723935878795</v>
      </c>
      <c r="S13" s="224">
        <v>61.123868359456402</v>
      </c>
      <c r="T13" s="224">
        <v>62.434275334610589</v>
      </c>
      <c r="U13" s="224">
        <v>59.658608009210056</v>
      </c>
      <c r="V13" s="224">
        <v>60.837756257358798</v>
      </c>
      <c r="W13" s="224">
        <v>62.436685802035186</v>
      </c>
      <c r="X13" s="224">
        <v>62.738090113795089</v>
      </c>
      <c r="Y13" s="224">
        <v>63.664566874319725</v>
      </c>
      <c r="Z13" s="224">
        <v>64.420729998316133</v>
      </c>
      <c r="AA13" s="497">
        <f t="shared" ref="AA13" si="6">Z13-Y13</f>
        <v>0.75616312399640861</v>
      </c>
      <c r="AB13" s="498">
        <f>Z13-U13</f>
        <v>4.7621219891060775</v>
      </c>
      <c r="AC13" s="498">
        <f t="shared" si="5"/>
        <v>8.6364510469571769</v>
      </c>
    </row>
    <row r="14" spans="1:29">
      <c r="M14" s="218" t="s">
        <v>143</v>
      </c>
      <c r="N14" s="222">
        <f t="shared" ref="N14:Z14" si="7">+N13-N11</f>
        <v>-17.740841083774335</v>
      </c>
      <c r="O14" s="225">
        <f t="shared" si="7"/>
        <v>-18.875372618967624</v>
      </c>
      <c r="P14" s="225">
        <f t="shared" si="7"/>
        <v>-18.087821669725528</v>
      </c>
      <c r="Q14" s="225">
        <f t="shared" si="7"/>
        <v>-19.374684076215779</v>
      </c>
      <c r="R14" s="225">
        <f t="shared" si="7"/>
        <v>-19.26085575366379</v>
      </c>
      <c r="S14" s="225">
        <f t="shared" si="7"/>
        <v>-15.467449767341428</v>
      </c>
      <c r="T14" s="225">
        <f t="shared" si="7"/>
        <v>-14.994000624182306</v>
      </c>
      <c r="U14" s="225">
        <f t="shared" si="7"/>
        <v>-17.38550830154584</v>
      </c>
      <c r="V14" s="225">
        <f t="shared" si="7"/>
        <v>-16.860655505905449</v>
      </c>
      <c r="W14" s="225">
        <f t="shared" si="7"/>
        <v>-16.596578628095273</v>
      </c>
      <c r="X14" s="225">
        <f t="shared" si="7"/>
        <v>-16.833899562433324</v>
      </c>
      <c r="Y14" s="225">
        <f t="shared" si="7"/>
        <v>-16.062908448887789</v>
      </c>
      <c r="Z14" s="225">
        <f t="shared" si="7"/>
        <v>-15.700981103937579</v>
      </c>
      <c r="AA14" s="495"/>
      <c r="AB14" s="496"/>
      <c r="AC14" s="496"/>
    </row>
    <row r="15" spans="1:29" ht="9.6" customHeight="1">
      <c r="M15" s="218"/>
      <c r="N15" s="222"/>
      <c r="O15" s="225"/>
      <c r="P15" s="225"/>
      <c r="Q15" s="225"/>
      <c r="R15" s="225"/>
      <c r="S15" s="225"/>
      <c r="T15" s="225"/>
      <c r="U15" s="225"/>
      <c r="V15" s="225"/>
      <c r="W15" s="225"/>
      <c r="X15" s="225"/>
      <c r="Y15" s="225"/>
      <c r="Z15" s="225"/>
      <c r="AA15" s="495"/>
      <c r="AB15" s="496"/>
      <c r="AC15" s="496"/>
    </row>
    <row r="16" spans="1:29">
      <c r="M16" s="217" t="s">
        <v>54</v>
      </c>
      <c r="N16" s="221"/>
      <c r="O16" s="224"/>
      <c r="P16" s="224"/>
      <c r="Q16" s="224"/>
      <c r="R16" s="224"/>
      <c r="S16" s="224"/>
      <c r="T16" s="224"/>
      <c r="U16" s="224"/>
      <c r="V16" s="224"/>
      <c r="W16" s="224"/>
      <c r="X16" s="224"/>
      <c r="Y16" s="224"/>
      <c r="Z16" s="224"/>
      <c r="AA16" s="495"/>
      <c r="AB16" s="496"/>
      <c r="AC16" s="496"/>
    </row>
    <row r="17" spans="1:29">
      <c r="M17" s="216" t="s">
        <v>72</v>
      </c>
      <c r="N17" s="221">
        <v>65.243364922290766</v>
      </c>
      <c r="O17" s="224">
        <v>65.027713015987374</v>
      </c>
      <c r="P17" s="224">
        <v>64.315632820585265</v>
      </c>
      <c r="Q17" s="224">
        <v>65.649412573475544</v>
      </c>
      <c r="R17" s="224">
        <v>66.364857787223002</v>
      </c>
      <c r="S17" s="224">
        <v>66.974821005593114</v>
      </c>
      <c r="T17" s="224">
        <v>68.184914731721122</v>
      </c>
      <c r="U17" s="224">
        <v>68.516467288025893</v>
      </c>
      <c r="V17" s="224">
        <v>68.883246071236613</v>
      </c>
      <c r="W17" s="224">
        <v>68.780253734057979</v>
      </c>
      <c r="X17" s="224">
        <v>69.597740786664147</v>
      </c>
      <c r="Y17" s="224">
        <v>70.670804649392082</v>
      </c>
      <c r="Z17" s="224">
        <v>71.049040711108589</v>
      </c>
      <c r="AA17" s="497">
        <f>Z17-Y17</f>
        <v>0.37823606171650681</v>
      </c>
      <c r="AB17" s="498">
        <f>Z17-U17</f>
        <v>2.5325734230826953</v>
      </c>
      <c r="AC17" s="498">
        <f>+Z17-P17</f>
        <v>6.7334078905233241</v>
      </c>
    </row>
    <row r="18" spans="1:29">
      <c r="M18" s="216" t="s">
        <v>73</v>
      </c>
      <c r="N18" s="221">
        <v>59.49194291575968</v>
      </c>
      <c r="O18" s="224">
        <v>59.480732311191865</v>
      </c>
      <c r="P18" s="224">
        <v>61.39240013616687</v>
      </c>
      <c r="Q18" s="224">
        <v>61.145609411812949</v>
      </c>
      <c r="R18" s="224">
        <v>61.701883042636517</v>
      </c>
      <c r="S18" s="224">
        <v>62.434987802271955</v>
      </c>
      <c r="T18" s="224">
        <v>63.426155381921355</v>
      </c>
      <c r="U18" s="224">
        <v>63.623585879735408</v>
      </c>
      <c r="V18" s="224">
        <v>64.690356524651833</v>
      </c>
      <c r="W18" s="224">
        <v>64.887306293581403</v>
      </c>
      <c r="X18" s="224">
        <v>64.550840668040763</v>
      </c>
      <c r="Y18" s="224">
        <v>66.94396772525424</v>
      </c>
      <c r="Z18" s="224">
        <v>66.734596353087767</v>
      </c>
      <c r="AA18" s="497">
        <f>Z18-Y18</f>
        <v>-0.20937137216647272</v>
      </c>
      <c r="AB18" s="498">
        <f t="shared" ref="AB18" si="8">Z18-U18</f>
        <v>3.1110104733523585</v>
      </c>
      <c r="AC18" s="498">
        <f t="shared" ref="AC18:AC19" si="9">+Z18-P18</f>
        <v>5.3421962169208967</v>
      </c>
    </row>
    <row r="19" spans="1:29">
      <c r="M19" s="216" t="s">
        <v>74</v>
      </c>
      <c r="N19" s="221">
        <v>46.518822516916579</v>
      </c>
      <c r="O19" s="224">
        <v>44.662369788104861</v>
      </c>
      <c r="P19" s="224">
        <v>43.997576853090372</v>
      </c>
      <c r="Q19" s="224">
        <v>46.355959057352919</v>
      </c>
      <c r="R19" s="224">
        <v>48.121446342172185</v>
      </c>
      <c r="S19" s="224">
        <v>48.793662489030979</v>
      </c>
      <c r="T19" s="224">
        <v>47.87699732094741</v>
      </c>
      <c r="U19" s="224">
        <v>46.97882828003997</v>
      </c>
      <c r="V19" s="224">
        <v>49.401542393491489</v>
      </c>
      <c r="W19" s="224">
        <v>53.468911751031065</v>
      </c>
      <c r="X19" s="224">
        <v>50.590031263753296</v>
      </c>
      <c r="Y19" s="224">
        <v>53.510004141575237</v>
      </c>
      <c r="Z19" s="224">
        <v>57.905171875167362</v>
      </c>
      <c r="AA19" s="497">
        <f t="shared" ref="AA19" si="10">Z19-Y19</f>
        <v>4.3951677335921246</v>
      </c>
      <c r="AB19" s="498">
        <f>Z19-U19</f>
        <v>10.926343595127392</v>
      </c>
      <c r="AC19" s="498">
        <f t="shared" si="9"/>
        <v>13.90759502207699</v>
      </c>
    </row>
    <row r="20" spans="1:29">
      <c r="M20" s="218" t="s">
        <v>143</v>
      </c>
      <c r="N20" s="222">
        <f t="shared" ref="N20:Z20" si="11">+N19-N17</f>
        <v>-18.724542405374187</v>
      </c>
      <c r="O20" s="225">
        <f t="shared" si="11"/>
        <v>-20.365343227882512</v>
      </c>
      <c r="P20" s="225">
        <f t="shared" si="11"/>
        <v>-20.318055967494892</v>
      </c>
      <c r="Q20" s="225">
        <f t="shared" si="11"/>
        <v>-19.293453516122625</v>
      </c>
      <c r="R20" s="225">
        <f t="shared" si="11"/>
        <v>-18.243411445050818</v>
      </c>
      <c r="S20" s="225">
        <f t="shared" si="11"/>
        <v>-18.181158516562135</v>
      </c>
      <c r="T20" s="225">
        <f t="shared" si="11"/>
        <v>-20.307917410773712</v>
      </c>
      <c r="U20" s="225">
        <f t="shared" si="11"/>
        <v>-21.537639007985923</v>
      </c>
      <c r="V20" s="225">
        <f t="shared" si="11"/>
        <v>-19.481703677745124</v>
      </c>
      <c r="W20" s="225">
        <f t="shared" si="11"/>
        <v>-15.311341983026914</v>
      </c>
      <c r="X20" s="225">
        <f t="shared" si="11"/>
        <v>-19.007709522910851</v>
      </c>
      <c r="Y20" s="225">
        <f t="shared" si="11"/>
        <v>-17.160800507816845</v>
      </c>
      <c r="Z20" s="225">
        <f t="shared" si="11"/>
        <v>-13.143868835941227</v>
      </c>
      <c r="AA20" s="495"/>
      <c r="AB20" s="496"/>
      <c r="AC20" s="496"/>
    </row>
    <row r="21" spans="1:29">
      <c r="M21" s="218"/>
      <c r="N21" s="222"/>
      <c r="O21" s="225"/>
      <c r="P21" s="225"/>
      <c r="Q21" s="225"/>
      <c r="R21" s="225"/>
      <c r="S21" s="225"/>
      <c r="T21" s="225"/>
      <c r="U21" s="225"/>
      <c r="V21" s="225"/>
      <c r="W21" s="225"/>
      <c r="X21" s="225"/>
      <c r="Y21" s="225"/>
      <c r="Z21" s="225"/>
      <c r="AA21" s="495"/>
      <c r="AB21" s="496"/>
      <c r="AC21" s="496"/>
    </row>
    <row r="22" spans="1:29">
      <c r="M22" s="217" t="s">
        <v>55</v>
      </c>
      <c r="N22" s="221"/>
      <c r="O22" s="224"/>
      <c r="P22" s="224"/>
      <c r="Q22" s="224"/>
      <c r="R22" s="224"/>
      <c r="S22" s="224"/>
      <c r="T22" s="224"/>
      <c r="U22" s="224"/>
      <c r="V22" s="224"/>
      <c r="W22" s="224"/>
      <c r="X22" s="224"/>
      <c r="Y22" s="224"/>
      <c r="Z22" s="224"/>
      <c r="AA22" s="495"/>
      <c r="AB22" s="496"/>
      <c r="AC22" s="496"/>
    </row>
    <row r="23" spans="1:29">
      <c r="M23" s="216" t="s">
        <v>72</v>
      </c>
      <c r="N23" s="221">
        <v>70.871645639751364</v>
      </c>
      <c r="O23" s="224">
        <v>71.075497580030671</v>
      </c>
      <c r="P23" s="224">
        <v>70.796460982581905</v>
      </c>
      <c r="Q23" s="224">
        <v>71.604286898863407</v>
      </c>
      <c r="R23" s="224">
        <v>72.45668930926027</v>
      </c>
      <c r="S23" s="224">
        <v>73.543153705355124</v>
      </c>
      <c r="T23" s="224">
        <v>74.478720471915523</v>
      </c>
      <c r="U23" s="224">
        <v>74.271097064952073</v>
      </c>
      <c r="V23" s="224">
        <v>74.832827565544079</v>
      </c>
      <c r="W23" s="224">
        <v>75.775014136175542</v>
      </c>
      <c r="X23" s="224">
        <v>76.481872293222807</v>
      </c>
      <c r="Y23" s="224">
        <v>76.968271727703836</v>
      </c>
      <c r="Z23" s="224">
        <v>77.390781635466695</v>
      </c>
      <c r="AA23" s="497">
        <f>Z23-Y23</f>
        <v>0.42250990776285846</v>
      </c>
      <c r="AB23" s="498">
        <f>Z23-U23</f>
        <v>3.1196845705146217</v>
      </c>
      <c r="AC23" s="498">
        <f>+Z23-P23</f>
        <v>6.5943206528847895</v>
      </c>
    </row>
    <row r="24" spans="1:29">
      <c r="M24" s="216" t="s">
        <v>73</v>
      </c>
      <c r="N24" s="221">
        <v>64.461099587079048</v>
      </c>
      <c r="O24" s="224">
        <v>64.935844633275082</v>
      </c>
      <c r="P24" s="224">
        <v>66.52478917691424</v>
      </c>
      <c r="Q24" s="224">
        <v>66.048786029929019</v>
      </c>
      <c r="R24" s="224">
        <v>67.084359077339087</v>
      </c>
      <c r="S24" s="224">
        <v>68.420290919273299</v>
      </c>
      <c r="T24" s="224">
        <v>69.193933971816634</v>
      </c>
      <c r="U24" s="224">
        <v>68.902111172360549</v>
      </c>
      <c r="V24" s="224">
        <v>70.334676283558139</v>
      </c>
      <c r="W24" s="224">
        <v>72.016485657152856</v>
      </c>
      <c r="X24" s="224">
        <v>70.887800789837797</v>
      </c>
      <c r="Y24" s="224">
        <v>70.658192703498017</v>
      </c>
      <c r="Z24" s="224">
        <v>71.397253311058705</v>
      </c>
      <c r="AA24" s="497">
        <f>Z24-Y24</f>
        <v>0.73906060756068825</v>
      </c>
      <c r="AB24" s="498">
        <f t="shared" ref="AB24" si="12">Z24-U24</f>
        <v>2.4951421386981565</v>
      </c>
      <c r="AC24" s="498">
        <f t="shared" ref="AC24:AC25" si="13">+Z24-P24</f>
        <v>4.8724641341444652</v>
      </c>
    </row>
    <row r="25" spans="1:29">
      <c r="M25" s="216" t="s">
        <v>74</v>
      </c>
      <c r="N25" s="221">
        <v>49.299446223942937</v>
      </c>
      <c r="O25" s="224">
        <v>49.058795373584914</v>
      </c>
      <c r="P25" s="224">
        <v>49.646091188793548</v>
      </c>
      <c r="Q25" s="224">
        <v>50.261361309742036</v>
      </c>
      <c r="R25" s="224">
        <v>51.551077352838789</v>
      </c>
      <c r="S25" s="224">
        <v>53.592362993834577</v>
      </c>
      <c r="T25" s="224">
        <v>54.388724546866918</v>
      </c>
      <c r="U25" s="224">
        <v>52.625335269178628</v>
      </c>
      <c r="V25" s="224">
        <v>53.793093998568466</v>
      </c>
      <c r="W25" s="224">
        <v>56.740899519518862</v>
      </c>
      <c r="X25" s="224">
        <v>57.347630551520034</v>
      </c>
      <c r="Y25" s="224">
        <v>57.958533326895747</v>
      </c>
      <c r="Z25" s="224">
        <v>58.987695374093398</v>
      </c>
      <c r="AA25" s="497">
        <f t="shared" ref="AA25" si="14">Z25-Y25</f>
        <v>1.0291620471976515</v>
      </c>
      <c r="AB25" s="498">
        <f>Z25-U25</f>
        <v>6.3623601049147709</v>
      </c>
      <c r="AC25" s="498">
        <f t="shared" si="13"/>
        <v>9.3416041852998504</v>
      </c>
    </row>
    <row r="26" spans="1:29">
      <c r="M26" s="218" t="s">
        <v>143</v>
      </c>
      <c r="N26" s="222">
        <f t="shared" ref="N26:Z26" si="15">+N25-N23</f>
        <v>-21.572199415808427</v>
      </c>
      <c r="O26" s="225">
        <f t="shared" si="15"/>
        <v>-22.016702206445757</v>
      </c>
      <c r="P26" s="225">
        <f t="shared" si="15"/>
        <v>-21.150369793788357</v>
      </c>
      <c r="Q26" s="225">
        <f t="shared" si="15"/>
        <v>-21.342925589121371</v>
      </c>
      <c r="R26" s="225">
        <f t="shared" si="15"/>
        <v>-20.905611956421481</v>
      </c>
      <c r="S26" s="225">
        <f t="shared" si="15"/>
        <v>-19.950790711520547</v>
      </c>
      <c r="T26" s="225">
        <f t="shared" si="15"/>
        <v>-20.089995925048605</v>
      </c>
      <c r="U26" s="225">
        <f t="shared" si="15"/>
        <v>-21.645761795773446</v>
      </c>
      <c r="V26" s="225">
        <f t="shared" si="15"/>
        <v>-21.039733566975613</v>
      </c>
      <c r="W26" s="225">
        <f t="shared" si="15"/>
        <v>-19.03411461665668</v>
      </c>
      <c r="X26" s="225">
        <f t="shared" si="15"/>
        <v>-19.134241741702773</v>
      </c>
      <c r="Y26" s="225">
        <f t="shared" si="15"/>
        <v>-19.009738400808089</v>
      </c>
      <c r="Z26" s="225">
        <f t="shared" si="15"/>
        <v>-18.403086261373296</v>
      </c>
      <c r="AA26" s="181"/>
    </row>
    <row r="27" spans="1:29">
      <c r="M27" s="219"/>
      <c r="N27" s="223"/>
      <c r="O27" s="215"/>
      <c r="P27" s="215"/>
      <c r="Q27" s="215"/>
      <c r="R27" s="215"/>
      <c r="S27" s="215"/>
      <c r="T27" s="215"/>
      <c r="U27" s="215"/>
      <c r="V27" s="215"/>
      <c r="W27" s="215"/>
      <c r="X27" s="215"/>
      <c r="Y27" s="215"/>
      <c r="Z27" s="499"/>
      <c r="AA27" s="182"/>
      <c r="AB27" s="183"/>
      <c r="AC27" s="183"/>
    </row>
    <row r="28" spans="1:29">
      <c r="M28" s="211" t="s">
        <v>58</v>
      </c>
      <c r="N28" s="65"/>
      <c r="O28" s="74"/>
      <c r="P28" s="65"/>
      <c r="Q28" s="65"/>
      <c r="R28" s="65"/>
      <c r="S28" s="65"/>
      <c r="T28" s="65"/>
      <c r="U28" s="65"/>
      <c r="V28" s="65"/>
      <c r="W28" s="65"/>
      <c r="X28" s="65"/>
      <c r="Y28" s="65"/>
      <c r="Z28" s="65"/>
    </row>
    <row r="29" spans="1:29" ht="12" customHeight="1">
      <c r="N29" s="2"/>
      <c r="O29" s="2"/>
      <c r="P29" s="2"/>
      <c r="Q29" s="2"/>
      <c r="R29" s="2"/>
      <c r="S29" s="2"/>
      <c r="T29" s="2"/>
      <c r="U29" s="2"/>
      <c r="V29" s="2"/>
      <c r="W29" s="2"/>
      <c r="X29" s="2"/>
      <c r="Y29" s="2"/>
      <c r="Z29" s="2"/>
    </row>
    <row r="30" spans="1:29">
      <c r="A30" s="276" t="s">
        <v>184</v>
      </c>
      <c r="M30" s="232" t="s">
        <v>186</v>
      </c>
    </row>
    <row r="31" spans="1:29" ht="27.75" customHeight="1">
      <c r="M31" s="78"/>
      <c r="N31" s="327">
        <v>2013</v>
      </c>
      <c r="O31" s="327">
        <v>2014</v>
      </c>
      <c r="P31" s="327">
        <v>2015</v>
      </c>
      <c r="Q31" s="327">
        <v>2016</v>
      </c>
      <c r="R31" s="327">
        <v>2017</v>
      </c>
      <c r="S31" s="327">
        <v>2018</v>
      </c>
      <c r="T31" s="327">
        <v>2019</v>
      </c>
      <c r="U31" s="327">
        <v>2020</v>
      </c>
      <c r="V31" s="327">
        <v>2021</v>
      </c>
      <c r="W31" s="327">
        <v>2022</v>
      </c>
      <c r="X31" s="327">
        <v>2023</v>
      </c>
      <c r="Y31" s="327">
        <v>2024</v>
      </c>
      <c r="Z31" s="327">
        <v>2025</v>
      </c>
      <c r="AA31" s="272" t="s">
        <v>155</v>
      </c>
      <c r="AB31" s="272" t="s">
        <v>156</v>
      </c>
      <c r="AC31" s="272" t="s">
        <v>157</v>
      </c>
    </row>
    <row r="32" spans="1:29" ht="4.5" customHeight="1">
      <c r="M32" s="216"/>
      <c r="N32" s="220"/>
      <c r="O32" s="65"/>
      <c r="P32" s="65"/>
      <c r="Q32" s="65"/>
      <c r="R32" s="65"/>
      <c r="S32" s="65"/>
      <c r="T32" s="65"/>
      <c r="U32" s="65"/>
      <c r="V32" s="65"/>
      <c r="W32" s="65"/>
      <c r="X32" s="65"/>
      <c r="Y32" s="65"/>
      <c r="Z32" s="65"/>
      <c r="AA32" s="181"/>
    </row>
    <row r="33" spans="13:29">
      <c r="M33" s="337" t="s">
        <v>52</v>
      </c>
      <c r="N33" s="338"/>
      <c r="O33" s="339"/>
      <c r="P33" s="339"/>
      <c r="Q33" s="339"/>
      <c r="R33" s="339"/>
      <c r="S33" s="339"/>
      <c r="T33" s="339"/>
      <c r="U33" s="339"/>
      <c r="V33" s="339"/>
      <c r="W33" s="339"/>
      <c r="X33" s="339"/>
      <c r="Y33" s="339"/>
      <c r="Z33" s="339"/>
      <c r="AA33" s="340"/>
      <c r="AB33" s="341"/>
      <c r="AC33" s="341"/>
    </row>
    <row r="34" spans="13:29">
      <c r="M34" s="342" t="s">
        <v>72</v>
      </c>
      <c r="N34" s="347">
        <v>9.8813479708719143</v>
      </c>
      <c r="O34" s="348">
        <v>8.8675371526968565</v>
      </c>
      <c r="P34" s="348">
        <v>8.6568086430211348</v>
      </c>
      <c r="Q34" s="348">
        <v>8.2366307063384721</v>
      </c>
      <c r="R34" s="348">
        <v>8.5488962397740558</v>
      </c>
      <c r="S34" s="348">
        <v>6.7755867721306968</v>
      </c>
      <c r="T34" s="348">
        <v>6.8724829229514564</v>
      </c>
      <c r="U34" s="348">
        <v>6.9384382396177378</v>
      </c>
      <c r="V34" s="348">
        <v>6.3903012985345207</v>
      </c>
      <c r="W34" s="348">
        <v>6.5379891244116788</v>
      </c>
      <c r="X34" s="348">
        <v>6.1258090635767193</v>
      </c>
      <c r="Y34" s="348">
        <v>6.6797404688872204</v>
      </c>
      <c r="Z34" s="348">
        <v>6.7125376584328356</v>
      </c>
      <c r="AA34" s="493">
        <f>Z34-Y34</f>
        <v>3.2797189545615169E-2</v>
      </c>
      <c r="AB34" s="494">
        <f>Z34-U34</f>
        <v>-0.22590058118490219</v>
      </c>
      <c r="AC34" s="494">
        <f>+Z34-P34</f>
        <v>-1.9442709845882993</v>
      </c>
    </row>
    <row r="35" spans="13:29">
      <c r="M35" s="342" t="s">
        <v>73</v>
      </c>
      <c r="N35" s="347">
        <v>14.29277853075736</v>
      </c>
      <c r="O35" s="348">
        <v>13.823474342192371</v>
      </c>
      <c r="P35" s="348">
        <v>11.849503432931204</v>
      </c>
      <c r="Q35" s="348">
        <v>12.212875444624395</v>
      </c>
      <c r="R35" s="348">
        <v>10.924562968412381</v>
      </c>
      <c r="S35" s="348">
        <v>9.4068237931804575</v>
      </c>
      <c r="T35" s="348">
        <v>7.9022785457340454</v>
      </c>
      <c r="U35" s="348">
        <v>8.4091489531101953</v>
      </c>
      <c r="V35" s="348">
        <v>7.8877403205464605</v>
      </c>
      <c r="W35" s="348">
        <v>7.0640149588383245</v>
      </c>
      <c r="X35" s="348">
        <v>8.3121713431612019</v>
      </c>
      <c r="Y35" s="348">
        <v>8.7017715310950088</v>
      </c>
      <c r="Z35" s="348">
        <v>8.9884840497871465</v>
      </c>
      <c r="AA35" s="493">
        <f>Z35-Y35</f>
        <v>0.28671251869213776</v>
      </c>
      <c r="AB35" s="494">
        <f t="shared" ref="AB35" si="16">Z35-U35</f>
        <v>0.57933509667695127</v>
      </c>
      <c r="AC35" s="494">
        <f t="shared" ref="AC35:AC36" si="17">+Z35-P35</f>
        <v>-2.8610193831440576</v>
      </c>
    </row>
    <row r="36" spans="13:29">
      <c r="M36" s="342" t="s">
        <v>74</v>
      </c>
      <c r="N36" s="347">
        <v>30.7088098385059</v>
      </c>
      <c r="O36" s="348">
        <v>30.239884954264824</v>
      </c>
      <c r="P36" s="348">
        <v>27.717015889450263</v>
      </c>
      <c r="Q36" s="348">
        <v>26.85024441635105</v>
      </c>
      <c r="R36" s="348">
        <v>23.154958635020055</v>
      </c>
      <c r="S36" s="348">
        <v>21.975625656098998</v>
      </c>
      <c r="T36" s="348">
        <v>20.998748479575234</v>
      </c>
      <c r="U36" s="348">
        <v>19.897374047477527</v>
      </c>
      <c r="V36" s="348">
        <v>21.248149737874972</v>
      </c>
      <c r="W36" s="348">
        <v>19.339804028788045</v>
      </c>
      <c r="X36" s="348">
        <v>15.873446489825305</v>
      </c>
      <c r="Y36" s="348">
        <v>17.561939011850754</v>
      </c>
      <c r="Z36" s="348">
        <v>19.113562469408446</v>
      </c>
      <c r="AA36" s="493">
        <f t="shared" ref="AA36" si="18">Z36-Y36</f>
        <v>1.5516234575576924</v>
      </c>
      <c r="AB36" s="494">
        <f>Z36-U36</f>
        <v>-0.78381157806908064</v>
      </c>
      <c r="AC36" s="494">
        <f t="shared" si="17"/>
        <v>-8.6034534200418165</v>
      </c>
    </row>
    <row r="37" spans="13:29">
      <c r="M37" s="343" t="s">
        <v>143</v>
      </c>
      <c r="N37" s="349">
        <f>+N36-N34</f>
        <v>20.827461867633986</v>
      </c>
      <c r="O37" s="350">
        <f t="shared" ref="O37:Z37" si="19">+O36-O34</f>
        <v>21.372347801567969</v>
      </c>
      <c r="P37" s="350">
        <f t="shared" si="19"/>
        <v>19.06020724642913</v>
      </c>
      <c r="Q37" s="350">
        <f t="shared" si="19"/>
        <v>18.613613710012579</v>
      </c>
      <c r="R37" s="350">
        <f t="shared" si="19"/>
        <v>14.606062395245999</v>
      </c>
      <c r="S37" s="350">
        <f t="shared" si="19"/>
        <v>15.2000388839683</v>
      </c>
      <c r="T37" s="350">
        <f t="shared" si="19"/>
        <v>14.126265556623778</v>
      </c>
      <c r="U37" s="350">
        <f t="shared" si="19"/>
        <v>12.958935807859788</v>
      </c>
      <c r="V37" s="350">
        <f t="shared" si="19"/>
        <v>14.857848439340451</v>
      </c>
      <c r="W37" s="350">
        <f t="shared" si="19"/>
        <v>12.801814904376366</v>
      </c>
      <c r="X37" s="350">
        <f t="shared" si="19"/>
        <v>9.7476374262485859</v>
      </c>
      <c r="Y37" s="350">
        <f t="shared" si="19"/>
        <v>10.882198542963533</v>
      </c>
      <c r="Z37" s="350">
        <f t="shared" si="19"/>
        <v>12.40102481097561</v>
      </c>
      <c r="AA37" s="493"/>
      <c r="AB37" s="494"/>
      <c r="AC37" s="494"/>
    </row>
    <row r="38" spans="13:29" ht="9.75" customHeight="1">
      <c r="M38" s="218"/>
      <c r="N38" s="351"/>
      <c r="O38" s="352"/>
      <c r="P38" s="352"/>
      <c r="Q38" s="352"/>
      <c r="R38" s="352"/>
      <c r="S38" s="352"/>
      <c r="T38" s="352"/>
      <c r="U38" s="352"/>
      <c r="V38" s="352"/>
      <c r="W38" s="352"/>
      <c r="X38" s="352"/>
      <c r="Y38" s="352"/>
      <c r="Z38" s="352"/>
      <c r="AA38" s="495"/>
      <c r="AB38" s="496"/>
      <c r="AC38" s="496"/>
    </row>
    <row r="39" spans="13:29">
      <c r="M39" s="217" t="s">
        <v>53</v>
      </c>
      <c r="N39" s="353"/>
      <c r="O39" s="354"/>
      <c r="P39" s="354"/>
      <c r="Q39" s="354"/>
      <c r="R39" s="354"/>
      <c r="S39" s="354"/>
      <c r="T39" s="354"/>
      <c r="U39" s="354"/>
      <c r="V39" s="354"/>
      <c r="W39" s="354"/>
      <c r="X39" s="354"/>
      <c r="Y39" s="354"/>
      <c r="Z39" s="354"/>
      <c r="AA39" s="495"/>
      <c r="AB39" s="496"/>
      <c r="AC39" s="496"/>
    </row>
    <row r="40" spans="13:29">
      <c r="M40" s="216" t="s">
        <v>72</v>
      </c>
      <c r="N40" s="353">
        <v>3.776991453507228</v>
      </c>
      <c r="O40" s="354">
        <v>3.7105431646378833</v>
      </c>
      <c r="P40" s="354">
        <v>3.8092623123626863</v>
      </c>
      <c r="Q40" s="354">
        <v>3.4915799935095233</v>
      </c>
      <c r="R40" s="354">
        <v>3.1189581198180969</v>
      </c>
      <c r="S40" s="354">
        <v>2.4365753229497304</v>
      </c>
      <c r="T40" s="354">
        <v>2.3377291798650321</v>
      </c>
      <c r="U40" s="354">
        <v>2.5180142756305215</v>
      </c>
      <c r="V40" s="354">
        <v>2.7644002436820534</v>
      </c>
      <c r="W40" s="354">
        <v>2.4222727824643138</v>
      </c>
      <c r="X40" s="354">
        <v>2.4177559944118743</v>
      </c>
      <c r="Y40" s="354">
        <v>2.5468283632774016</v>
      </c>
      <c r="Z40" s="354">
        <v>2.7786200900977951</v>
      </c>
      <c r="AA40" s="497">
        <f>Z40-Y40</f>
        <v>0.23179172682039351</v>
      </c>
      <c r="AB40" s="498">
        <f>Z40-U40</f>
        <v>0.2606058144672736</v>
      </c>
      <c r="AC40" s="498">
        <f>+Z40-P40</f>
        <v>-1.0306422222648912</v>
      </c>
    </row>
    <row r="41" spans="13:29">
      <c r="M41" s="216" t="s">
        <v>73</v>
      </c>
      <c r="N41" s="353">
        <v>7.7572253809369638</v>
      </c>
      <c r="O41" s="354">
        <v>8.2010572194025517</v>
      </c>
      <c r="P41" s="354">
        <v>7.6317591519758006</v>
      </c>
      <c r="Q41" s="354">
        <v>6.9072583456211731</v>
      </c>
      <c r="R41" s="354">
        <v>6.5682995206498864</v>
      </c>
      <c r="S41" s="354">
        <v>5.1166512349945714</v>
      </c>
      <c r="T41" s="354">
        <v>4.5292558062914363</v>
      </c>
      <c r="U41" s="354">
        <v>6.0860688901218429</v>
      </c>
      <c r="V41" s="354">
        <v>5.7024765841704115</v>
      </c>
      <c r="W41" s="354">
        <v>3.1422122388788316</v>
      </c>
      <c r="X41" s="354">
        <v>4.7509527291555598</v>
      </c>
      <c r="Y41" s="354">
        <v>5.946842283561713</v>
      </c>
      <c r="Z41" s="354">
        <v>6.4132395538381717</v>
      </c>
      <c r="AA41" s="497">
        <f>Z41-Y41</f>
        <v>0.46639727027645872</v>
      </c>
      <c r="AB41" s="498">
        <f t="shared" ref="AB41" si="20">Z41-U41</f>
        <v>0.32717066371632875</v>
      </c>
      <c r="AC41" s="498">
        <f t="shared" ref="AC41:AC42" si="21">+Z41-P41</f>
        <v>-1.2185195981376289</v>
      </c>
    </row>
    <row r="42" spans="13:29">
      <c r="M42" s="216" t="s">
        <v>74</v>
      </c>
      <c r="N42" s="353">
        <v>15.851029156992288</v>
      </c>
      <c r="O42" s="354">
        <v>15.791686906917931</v>
      </c>
      <c r="P42" s="354">
        <v>15.716455513395125</v>
      </c>
      <c r="Q42" s="354">
        <v>14.962167293281531</v>
      </c>
      <c r="R42" s="354">
        <v>13.480380363486649</v>
      </c>
      <c r="S42" s="354">
        <v>10.210284362308704</v>
      </c>
      <c r="T42" s="354">
        <v>9.0067431393428183</v>
      </c>
      <c r="U42" s="354">
        <v>9.4100071084813379</v>
      </c>
      <c r="V42" s="354">
        <v>10.774067318259741</v>
      </c>
      <c r="W42" s="354">
        <v>8.7225316584749031</v>
      </c>
      <c r="X42" s="354">
        <v>7.9629325497416223</v>
      </c>
      <c r="Y42" s="354">
        <v>9.2287284511199683</v>
      </c>
      <c r="Z42" s="354">
        <v>10.923007957329053</v>
      </c>
      <c r="AA42" s="497">
        <f t="shared" ref="AA42" si="22">Z42-Y42</f>
        <v>1.6942795062090852</v>
      </c>
      <c r="AB42" s="498">
        <f>Z42-U42</f>
        <v>1.5130008488477156</v>
      </c>
      <c r="AC42" s="498">
        <f t="shared" si="21"/>
        <v>-4.7934475560660719</v>
      </c>
    </row>
    <row r="43" spans="13:29">
      <c r="M43" s="218" t="s">
        <v>143</v>
      </c>
      <c r="N43" s="351">
        <f t="shared" ref="N43:Z43" si="23">+N42-N40</f>
        <v>12.074037703485061</v>
      </c>
      <c r="O43" s="352">
        <f t="shared" si="23"/>
        <v>12.081143742280048</v>
      </c>
      <c r="P43" s="352">
        <f t="shared" si="23"/>
        <v>11.907193201032438</v>
      </c>
      <c r="Q43" s="352">
        <f t="shared" si="23"/>
        <v>11.470587299772008</v>
      </c>
      <c r="R43" s="352">
        <f t="shared" si="23"/>
        <v>10.361422243668553</v>
      </c>
      <c r="S43" s="352">
        <f t="shared" si="23"/>
        <v>7.7737090393589732</v>
      </c>
      <c r="T43" s="352">
        <f t="shared" si="23"/>
        <v>6.6690139594777857</v>
      </c>
      <c r="U43" s="352">
        <f t="shared" si="23"/>
        <v>6.891992832850816</v>
      </c>
      <c r="V43" s="352">
        <f t="shared" si="23"/>
        <v>8.0096670745776883</v>
      </c>
      <c r="W43" s="352">
        <f t="shared" si="23"/>
        <v>6.3002588760105898</v>
      </c>
      <c r="X43" s="352">
        <f t="shared" si="23"/>
        <v>5.5451765553297481</v>
      </c>
      <c r="Y43" s="352">
        <f t="shared" si="23"/>
        <v>6.6819000878425667</v>
      </c>
      <c r="Z43" s="352">
        <f t="shared" si="23"/>
        <v>8.1443878672312593</v>
      </c>
      <c r="AA43" s="495"/>
      <c r="AB43" s="496"/>
      <c r="AC43" s="496"/>
    </row>
    <row r="44" spans="13:29" ht="6.75" customHeight="1">
      <c r="M44" s="218"/>
      <c r="N44" s="351"/>
      <c r="O44" s="352"/>
      <c r="P44" s="352"/>
      <c r="Q44" s="352"/>
      <c r="R44" s="352"/>
      <c r="S44" s="352"/>
      <c r="T44" s="352"/>
      <c r="U44" s="352"/>
      <c r="V44" s="352"/>
      <c r="W44" s="352"/>
      <c r="X44" s="352"/>
      <c r="Y44" s="352"/>
      <c r="Z44" s="352"/>
      <c r="AA44" s="495"/>
      <c r="AB44" s="496"/>
      <c r="AC44" s="496"/>
    </row>
    <row r="45" spans="13:29">
      <c r="M45" s="217" t="s">
        <v>54</v>
      </c>
      <c r="N45" s="353"/>
      <c r="O45" s="354"/>
      <c r="P45" s="354"/>
      <c r="Q45" s="354"/>
      <c r="R45" s="354"/>
      <c r="S45" s="354"/>
      <c r="T45" s="354"/>
      <c r="U45" s="354"/>
      <c r="V45" s="354"/>
      <c r="W45" s="354"/>
      <c r="X45" s="354"/>
      <c r="Y45" s="354"/>
      <c r="Z45" s="354"/>
      <c r="AA45" s="495"/>
      <c r="AB45" s="496"/>
      <c r="AC45" s="496"/>
    </row>
    <row r="46" spans="13:29">
      <c r="M46" s="216" t="s">
        <v>72</v>
      </c>
      <c r="N46" s="353">
        <v>9.2220427326801815</v>
      </c>
      <c r="O46" s="354">
        <v>9.2240804968960113</v>
      </c>
      <c r="P46" s="354">
        <v>9.420440366259534</v>
      </c>
      <c r="Q46" s="354">
        <v>8.5405642228456458</v>
      </c>
      <c r="R46" s="354">
        <v>7.5461401850186984</v>
      </c>
      <c r="S46" s="354">
        <v>6.4898969324115683</v>
      </c>
      <c r="T46" s="354">
        <v>5.9691555287754783</v>
      </c>
      <c r="U46" s="354">
        <v>5.9929419507753359</v>
      </c>
      <c r="V46" s="354">
        <v>6.8198584570245426</v>
      </c>
      <c r="W46" s="354">
        <v>6.8743755772049262</v>
      </c>
      <c r="X46" s="354">
        <v>6.3579291844977206</v>
      </c>
      <c r="Y46" s="354">
        <v>5.8055860353670576</v>
      </c>
      <c r="Z46" s="354">
        <v>6.1493669938170061</v>
      </c>
      <c r="AA46" s="497">
        <f>Z46-Y46</f>
        <v>0.34378095844994849</v>
      </c>
      <c r="AB46" s="498">
        <f>Z46-U46</f>
        <v>0.15642504304167026</v>
      </c>
      <c r="AC46" s="498">
        <f>+Z46-P46</f>
        <v>-3.2710733724425278</v>
      </c>
    </row>
    <row r="47" spans="13:29">
      <c r="M47" s="216" t="s">
        <v>73</v>
      </c>
      <c r="N47" s="353">
        <v>13.746316685705368</v>
      </c>
      <c r="O47" s="354">
        <v>13.901043389414097</v>
      </c>
      <c r="P47" s="354">
        <v>12.783364958024249</v>
      </c>
      <c r="Q47" s="354">
        <v>11.797674157466892</v>
      </c>
      <c r="R47" s="354">
        <v>11.756909837447793</v>
      </c>
      <c r="S47" s="354">
        <v>10.53641504267862</v>
      </c>
      <c r="T47" s="354">
        <v>7.7838328507975296</v>
      </c>
      <c r="U47" s="354">
        <v>8.0122434664546258</v>
      </c>
      <c r="V47" s="354">
        <v>10.108093773125871</v>
      </c>
      <c r="W47" s="354">
        <v>8.4548607391747002</v>
      </c>
      <c r="X47" s="354">
        <v>8.6264246313576418</v>
      </c>
      <c r="Y47" s="354">
        <v>7.0952060442717597</v>
      </c>
      <c r="Z47" s="354">
        <v>9.2707862193208062</v>
      </c>
      <c r="AA47" s="497">
        <f>Z47-Y47</f>
        <v>2.1755801750490464</v>
      </c>
      <c r="AB47" s="498">
        <f t="shared" ref="AB47" si="24">Z47-U47</f>
        <v>1.2585427528661803</v>
      </c>
      <c r="AC47" s="498">
        <f t="shared" ref="AC47:AC48" si="25">+Z47-P47</f>
        <v>-3.5125787387034428</v>
      </c>
    </row>
    <row r="48" spans="13:29">
      <c r="M48" s="216" t="s">
        <v>74</v>
      </c>
      <c r="N48" s="353">
        <v>24.468378039521824</v>
      </c>
      <c r="O48" s="354">
        <v>28.868846695421123</v>
      </c>
      <c r="P48" s="354">
        <v>29.110779822130574</v>
      </c>
      <c r="Q48" s="354">
        <v>23.244475042380859</v>
      </c>
      <c r="R48" s="354">
        <v>20.623606900813726</v>
      </c>
      <c r="S48" s="354">
        <v>17.457503883002602</v>
      </c>
      <c r="T48" s="354">
        <v>14.621063373248797</v>
      </c>
      <c r="U48" s="354">
        <v>15.364116961765269</v>
      </c>
      <c r="V48" s="354">
        <v>18.284388089502894</v>
      </c>
      <c r="W48" s="354">
        <v>15.631293290496723</v>
      </c>
      <c r="X48" s="354">
        <v>16.6477015576871</v>
      </c>
      <c r="Y48" s="354">
        <v>15.582768636491132</v>
      </c>
      <c r="Z48" s="354">
        <v>12.98647687593569</v>
      </c>
      <c r="AA48" s="497">
        <f t="shared" ref="AA48" si="26">Z48-Y48</f>
        <v>-2.5962917605554416</v>
      </c>
      <c r="AB48" s="498">
        <f>Z48-U48</f>
        <v>-2.3776400858295794</v>
      </c>
      <c r="AC48" s="498">
        <f t="shared" si="25"/>
        <v>-16.124302946194884</v>
      </c>
    </row>
    <row r="49" spans="13:29">
      <c r="M49" s="218" t="s">
        <v>143</v>
      </c>
      <c r="N49" s="351">
        <f t="shared" ref="N49:Z49" si="27">+N48-N46</f>
        <v>15.246335306841642</v>
      </c>
      <c r="O49" s="352">
        <f t="shared" si="27"/>
        <v>19.644766198525112</v>
      </c>
      <c r="P49" s="352">
        <f t="shared" si="27"/>
        <v>19.69033945587104</v>
      </c>
      <c r="Q49" s="352">
        <f t="shared" si="27"/>
        <v>14.703910819535214</v>
      </c>
      <c r="R49" s="352">
        <f t="shared" si="27"/>
        <v>13.077466715795028</v>
      </c>
      <c r="S49" s="352">
        <f t="shared" si="27"/>
        <v>10.967606950591033</v>
      </c>
      <c r="T49" s="352">
        <f t="shared" si="27"/>
        <v>8.6519078444733175</v>
      </c>
      <c r="U49" s="352">
        <f t="shared" si="27"/>
        <v>9.3711750109899334</v>
      </c>
      <c r="V49" s="352">
        <f t="shared" si="27"/>
        <v>11.464529632478351</v>
      </c>
      <c r="W49" s="352">
        <f t="shared" si="27"/>
        <v>8.7569177132917968</v>
      </c>
      <c r="X49" s="352">
        <f t="shared" si="27"/>
        <v>10.289772373189379</v>
      </c>
      <c r="Y49" s="352">
        <f t="shared" si="27"/>
        <v>9.7771826011240748</v>
      </c>
      <c r="Z49" s="352">
        <f t="shared" si="27"/>
        <v>6.8371098821186838</v>
      </c>
      <c r="AA49" s="495"/>
      <c r="AB49" s="496"/>
      <c r="AC49" s="496"/>
    </row>
    <row r="50" spans="13:29" ht="10.5" customHeight="1">
      <c r="M50" s="218"/>
      <c r="N50" s="351"/>
      <c r="O50" s="352"/>
      <c r="P50" s="352"/>
      <c r="Q50" s="352"/>
      <c r="R50" s="352"/>
      <c r="S50" s="352"/>
      <c r="T50" s="352"/>
      <c r="U50" s="352"/>
      <c r="V50" s="352"/>
      <c r="W50" s="352"/>
      <c r="X50" s="352"/>
      <c r="Y50" s="352"/>
      <c r="Z50" s="352"/>
      <c r="AA50" s="495"/>
      <c r="AB50" s="496"/>
      <c r="AC50" s="496"/>
    </row>
    <row r="51" spans="13:29">
      <c r="M51" s="217" t="s">
        <v>55</v>
      </c>
      <c r="N51" s="353"/>
      <c r="O51" s="354"/>
      <c r="P51" s="354"/>
      <c r="Q51" s="354"/>
      <c r="R51" s="354"/>
      <c r="S51" s="354"/>
      <c r="T51" s="354"/>
      <c r="U51" s="354"/>
      <c r="V51" s="354"/>
      <c r="W51" s="354"/>
      <c r="X51" s="354"/>
      <c r="Y51" s="354"/>
      <c r="Z51" s="354"/>
      <c r="AA51" s="495"/>
      <c r="AB51" s="496"/>
      <c r="AC51" s="496"/>
    </row>
    <row r="52" spans="13:29">
      <c r="M52" s="216" t="s">
        <v>72</v>
      </c>
      <c r="N52" s="353">
        <v>5.6301123494127001</v>
      </c>
      <c r="O52" s="354">
        <v>5.5456921353102668</v>
      </c>
      <c r="P52" s="354">
        <v>5.616970259602879</v>
      </c>
      <c r="Q52" s="354">
        <v>5.1662608433648876</v>
      </c>
      <c r="R52" s="354">
        <v>4.6055520638035068</v>
      </c>
      <c r="S52" s="354">
        <v>3.7598944521673392</v>
      </c>
      <c r="T52" s="354">
        <v>3.5445987446537028</v>
      </c>
      <c r="U52" s="354">
        <v>3.673129600730423</v>
      </c>
      <c r="V52" s="354">
        <v>4.0550270866900888</v>
      </c>
      <c r="W52" s="354">
        <v>3.8260560241951862</v>
      </c>
      <c r="X52" s="354">
        <v>3.665119009387463</v>
      </c>
      <c r="Y52" s="354">
        <v>3.6041769433953563</v>
      </c>
      <c r="Z52" s="354">
        <v>3.874519297610115</v>
      </c>
      <c r="AA52" s="497">
        <f>Z52-Y52</f>
        <v>0.27034235421475872</v>
      </c>
      <c r="AB52" s="498">
        <f>Z52-U52</f>
        <v>0.20138969687969199</v>
      </c>
      <c r="AC52" s="498">
        <f>+Z52-P52</f>
        <v>-1.7424509619927639</v>
      </c>
    </row>
    <row r="53" spans="13:29">
      <c r="M53" s="216" t="s">
        <v>73</v>
      </c>
      <c r="N53" s="353">
        <v>11.92998697144164</v>
      </c>
      <c r="O53" s="354">
        <v>11.983596438383879</v>
      </c>
      <c r="P53" s="354">
        <v>10.876831200476369</v>
      </c>
      <c r="Q53" s="354">
        <v>10.2235052989213</v>
      </c>
      <c r="R53" s="354">
        <v>9.784771271420853</v>
      </c>
      <c r="S53" s="354">
        <v>8.3567045238580757</v>
      </c>
      <c r="T53" s="354">
        <v>6.6409236230534017</v>
      </c>
      <c r="U53" s="354">
        <v>7.4018995056318122</v>
      </c>
      <c r="V53" s="354">
        <v>7.9758804158762615</v>
      </c>
      <c r="W53" s="354">
        <v>6.1197317864727321</v>
      </c>
      <c r="X53" s="354">
        <v>7.0855015235410299</v>
      </c>
      <c r="Y53" s="354">
        <v>7.0333902109887774</v>
      </c>
      <c r="Z53" s="354">
        <v>8.0938327827763477</v>
      </c>
      <c r="AA53" s="497">
        <f>Z53-Y53</f>
        <v>1.0604425717875703</v>
      </c>
      <c r="AB53" s="498">
        <f t="shared" ref="AB53" si="28">Z53-U53</f>
        <v>0.69193327714453545</v>
      </c>
      <c r="AC53" s="498">
        <f t="shared" ref="AC53:AC54" si="29">+Z53-P53</f>
        <v>-2.7829984177000213</v>
      </c>
    </row>
    <row r="54" spans="13:29">
      <c r="M54" s="216" t="s">
        <v>74</v>
      </c>
      <c r="N54" s="353">
        <v>22.953549867311075</v>
      </c>
      <c r="O54" s="354">
        <v>23.787579250580965</v>
      </c>
      <c r="P54" s="354">
        <v>22.892844013253178</v>
      </c>
      <c r="Q54" s="354">
        <v>20.871036837556144</v>
      </c>
      <c r="R54" s="354">
        <v>18.361523782232251</v>
      </c>
      <c r="S54" s="354">
        <v>15.507921884099501</v>
      </c>
      <c r="T54" s="354">
        <v>13.881699790864429</v>
      </c>
      <c r="U54" s="354">
        <v>14.139308050655394</v>
      </c>
      <c r="V54" s="354">
        <v>15.667214581853775</v>
      </c>
      <c r="W54" s="354">
        <v>13.55974781085623</v>
      </c>
      <c r="X54" s="354">
        <v>12.340554735237189</v>
      </c>
      <c r="Y54" s="354">
        <v>13.137061031183356</v>
      </c>
      <c r="Z54" s="354">
        <v>13.648216892084754</v>
      </c>
      <c r="AA54" s="497">
        <f t="shared" ref="AA54" si="30">Z54-Y54</f>
        <v>0.51115586090139864</v>
      </c>
      <c r="AB54" s="498">
        <f>Z54-U54</f>
        <v>-0.49109115857064012</v>
      </c>
      <c r="AC54" s="498">
        <f t="shared" si="29"/>
        <v>-9.2446271211684241</v>
      </c>
    </row>
    <row r="55" spans="13:29">
      <c r="M55" s="218" t="s">
        <v>143</v>
      </c>
      <c r="N55" s="351">
        <f t="shared" ref="N55:Z55" si="31">+N54-N52</f>
        <v>17.323437517898377</v>
      </c>
      <c r="O55" s="352">
        <f t="shared" si="31"/>
        <v>18.2418871152707</v>
      </c>
      <c r="P55" s="352">
        <f t="shared" si="31"/>
        <v>17.275873753650298</v>
      </c>
      <c r="Q55" s="352">
        <f t="shared" si="31"/>
        <v>15.704775994191255</v>
      </c>
      <c r="R55" s="352">
        <f t="shared" si="31"/>
        <v>13.755971718428743</v>
      </c>
      <c r="S55" s="352">
        <f t="shared" si="31"/>
        <v>11.748027431932162</v>
      </c>
      <c r="T55" s="352">
        <f t="shared" si="31"/>
        <v>10.337101046210726</v>
      </c>
      <c r="U55" s="352">
        <f t="shared" si="31"/>
        <v>10.466178449924971</v>
      </c>
      <c r="V55" s="352">
        <f t="shared" si="31"/>
        <v>11.612187495163687</v>
      </c>
      <c r="W55" s="352">
        <f t="shared" si="31"/>
        <v>9.7336917866610442</v>
      </c>
      <c r="X55" s="352">
        <f t="shared" si="31"/>
        <v>8.6754357258497272</v>
      </c>
      <c r="Y55" s="352">
        <f t="shared" si="31"/>
        <v>9.5328840877879983</v>
      </c>
      <c r="Z55" s="352">
        <f t="shared" si="31"/>
        <v>9.7736975944746387</v>
      </c>
      <c r="AA55" s="355"/>
      <c r="AB55" s="356"/>
      <c r="AC55" s="356"/>
    </row>
    <row r="56" spans="13:29" ht="9" customHeight="1">
      <c r="M56" s="219"/>
      <c r="N56" s="223"/>
      <c r="O56" s="215"/>
      <c r="P56" s="215"/>
      <c r="Q56" s="215"/>
      <c r="R56" s="215"/>
      <c r="S56" s="215"/>
      <c r="T56" s="215"/>
      <c r="U56" s="215"/>
      <c r="V56" s="215"/>
      <c r="W56" s="215"/>
      <c r="X56" s="215"/>
      <c r="Y56" s="215"/>
      <c r="Z56" s="499"/>
      <c r="AA56" s="182"/>
      <c r="AB56" s="183"/>
      <c r="AC56" s="183"/>
    </row>
    <row r="57" spans="13:29">
      <c r="M57" s="211" t="s">
        <v>58</v>
      </c>
      <c r="N57" s="65"/>
      <c r="O57" s="74"/>
      <c r="P57" s="65"/>
      <c r="Q57" s="65"/>
      <c r="R57" s="65"/>
      <c r="S57" s="65"/>
      <c r="T57" s="65"/>
      <c r="U57" s="65"/>
      <c r="V57" s="65"/>
      <c r="W57" s="65"/>
      <c r="X57" s="65"/>
      <c r="Y57" s="65"/>
      <c r="Z57" s="65"/>
    </row>
  </sheetData>
  <pageMargins left="0.70866141732283472" right="0.70866141732283472" top="0.74803149606299213" bottom="0.74803149606299213" header="0.31496062992125984" footer="0.31496062992125984"/>
  <pageSetup paperSize="9" scale="63" fitToWidth="0" orientation="landscape" r:id="rId1"/>
  <headerFooter>
    <oddFooter>&amp;LView&amp;R&amp;P/&amp;N</oddFooter>
  </headerFooter>
  <colBreaks count="1" manualBreakCount="1">
    <brk id="11"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1A121-B544-41FD-BB43-489E98F23459}">
  <sheetPr>
    <pageSetUpPr fitToPage="1"/>
  </sheetPr>
  <dimension ref="A1:AB67"/>
  <sheetViews>
    <sheetView showGridLines="0" workbookViewId="0">
      <selection activeCell="A46" sqref="A46"/>
    </sheetView>
  </sheetViews>
  <sheetFormatPr baseColWidth="10" defaultColWidth="11.25" defaultRowHeight="14.25"/>
  <cols>
    <col min="2" max="3" width="6.875" hidden="1" customWidth="1"/>
    <col min="4" max="13" width="6.875" customWidth="1"/>
    <col min="14" max="22" width="5.25" customWidth="1"/>
    <col min="25" max="25" width="4.75" customWidth="1"/>
  </cols>
  <sheetData>
    <row r="1" spans="1:1" ht="15.75">
      <c r="A1" s="231" t="s">
        <v>144</v>
      </c>
    </row>
    <row r="19" spans="28:28">
      <c r="AB19" t="s">
        <v>187</v>
      </c>
    </row>
    <row r="46" spans="1:14">
      <c r="A46" s="232" t="s">
        <v>200</v>
      </c>
      <c r="B46" s="232"/>
      <c r="C46" s="232"/>
      <c r="D46" s="232"/>
      <c r="E46" s="232"/>
      <c r="F46" s="232"/>
      <c r="G46" s="1"/>
      <c r="H46" s="1"/>
      <c r="I46" s="1"/>
      <c r="J46" s="1"/>
      <c r="K46" s="1"/>
      <c r="L46" s="1"/>
    </row>
    <row r="47" spans="1:14">
      <c r="A47" s="500"/>
      <c r="B47" s="271">
        <v>2013</v>
      </c>
      <c r="C47" s="271">
        <v>2014</v>
      </c>
      <c r="D47" s="271">
        <v>2015</v>
      </c>
      <c r="E47" s="271">
        <v>2016</v>
      </c>
      <c r="F47" s="271">
        <v>2017</v>
      </c>
      <c r="G47" s="271">
        <v>2018</v>
      </c>
      <c r="H47" s="271">
        <v>2019</v>
      </c>
      <c r="I47" s="271">
        <v>2020</v>
      </c>
      <c r="J47" s="271">
        <v>2021</v>
      </c>
      <c r="K47" s="271">
        <v>2022</v>
      </c>
      <c r="L47" s="271">
        <v>2023</v>
      </c>
      <c r="M47" s="271">
        <v>2024</v>
      </c>
      <c r="N47" s="271">
        <v>2025</v>
      </c>
    </row>
    <row r="48" spans="1:14">
      <c r="A48" s="276" t="s">
        <v>145</v>
      </c>
      <c r="B48" s="500"/>
      <c r="C48" s="500"/>
      <c r="D48" s="500"/>
      <c r="E48" s="500"/>
      <c r="F48" s="500"/>
      <c r="G48" s="500"/>
      <c r="H48" s="500"/>
      <c r="I48" s="500"/>
      <c r="J48" s="500"/>
      <c r="K48" s="500"/>
      <c r="L48" s="500"/>
      <c r="M48" s="500"/>
      <c r="N48" s="30"/>
    </row>
    <row r="49" spans="1:14">
      <c r="A49" s="500" t="s">
        <v>146</v>
      </c>
      <c r="B49" s="501">
        <v>67.351017441860463</v>
      </c>
      <c r="C49" s="501">
        <v>69.247199010754301</v>
      </c>
      <c r="D49" s="501">
        <v>69.209251816767107</v>
      </c>
      <c r="E49" s="501">
        <v>70.705843905627347</v>
      </c>
      <c r="F49" s="501">
        <v>70.471456390283905</v>
      </c>
      <c r="G49" s="501">
        <v>72.707865111016687</v>
      </c>
      <c r="H49" s="501">
        <v>73.097366967211798</v>
      </c>
      <c r="I49" s="501">
        <v>71.393135869064835</v>
      </c>
      <c r="J49" s="501">
        <v>72.108477701379016</v>
      </c>
      <c r="K49" s="501">
        <v>74.20929668731128</v>
      </c>
      <c r="L49" s="501">
        <v>76.579769082587077</v>
      </c>
      <c r="M49" s="501">
        <v>77.217930013449845</v>
      </c>
      <c r="N49" s="502">
        <v>79.06329564309867</v>
      </c>
    </row>
    <row r="50" spans="1:14">
      <c r="A50" s="500" t="s">
        <v>147</v>
      </c>
      <c r="B50" s="501">
        <v>73.733272319456475</v>
      </c>
      <c r="C50" s="501">
        <v>74.049055001604941</v>
      </c>
      <c r="D50" s="501">
        <v>73.872095332287785</v>
      </c>
      <c r="E50" s="501">
        <v>74.457100468402999</v>
      </c>
      <c r="F50" s="501">
        <v>75.371579195227881</v>
      </c>
      <c r="G50" s="501">
        <v>76.5913047590616</v>
      </c>
      <c r="H50" s="501">
        <v>77.428273361042571</v>
      </c>
      <c r="I50" s="501">
        <v>77.044118291404942</v>
      </c>
      <c r="J50" s="501">
        <v>77.698386006484327</v>
      </c>
      <c r="K50" s="501">
        <v>79.033283004842758</v>
      </c>
      <c r="L50" s="501">
        <v>79.571989676228938</v>
      </c>
      <c r="M50" s="501">
        <v>79.727475323207514</v>
      </c>
      <c r="N50" s="502">
        <v>80.121711102253713</v>
      </c>
    </row>
    <row r="51" spans="1:14">
      <c r="A51" s="500" t="s">
        <v>148</v>
      </c>
      <c r="B51" s="501">
        <v>65.243358242765979</v>
      </c>
      <c r="C51" s="501">
        <v>65.027719256331167</v>
      </c>
      <c r="D51" s="501">
        <v>64.315644370600964</v>
      </c>
      <c r="E51" s="501">
        <v>65.649421913153162</v>
      </c>
      <c r="F51" s="501">
        <v>66.364827023948763</v>
      </c>
      <c r="G51" s="501">
        <v>66.974833076528</v>
      </c>
      <c r="H51" s="501">
        <v>68.184897836507858</v>
      </c>
      <c r="I51" s="501">
        <v>68.516436084003658</v>
      </c>
      <c r="J51" s="501">
        <v>68.883246786162672</v>
      </c>
      <c r="K51" s="501">
        <v>68.782345684517182</v>
      </c>
      <c r="L51" s="501">
        <v>69.597740786664573</v>
      </c>
      <c r="M51" s="501">
        <v>70.670804649392082</v>
      </c>
      <c r="N51" s="502">
        <v>71.049040711108589</v>
      </c>
    </row>
    <row r="52" spans="1:14">
      <c r="A52" s="500" t="s">
        <v>55</v>
      </c>
      <c r="B52" s="501">
        <v>70.87164869127983</v>
      </c>
      <c r="C52" s="501">
        <v>71.075490406627395</v>
      </c>
      <c r="D52" s="501">
        <v>70.796454946555272</v>
      </c>
      <c r="E52" s="501">
        <v>71.604287100275883</v>
      </c>
      <c r="F52" s="501">
        <v>72.456698407089462</v>
      </c>
      <c r="G52" s="501">
        <v>73.543145878889447</v>
      </c>
      <c r="H52" s="501">
        <v>74.478718273261038</v>
      </c>
      <c r="I52" s="501">
        <v>74.271086439665552</v>
      </c>
      <c r="J52" s="501">
        <v>74.83283491892314</v>
      </c>
      <c r="K52" s="501">
        <v>75.775513748293875</v>
      </c>
      <c r="L52" s="501">
        <v>76.481872293222466</v>
      </c>
      <c r="M52" s="501">
        <v>76.968271727703836</v>
      </c>
      <c r="N52" s="502">
        <v>77.390781635466695</v>
      </c>
    </row>
    <row r="53" spans="1:14">
      <c r="A53" s="276" t="s">
        <v>111</v>
      </c>
      <c r="B53" s="500"/>
      <c r="C53" s="500"/>
      <c r="D53" s="500"/>
      <c r="E53" s="500"/>
      <c r="F53" s="500"/>
      <c r="G53" s="500"/>
      <c r="H53" s="500"/>
      <c r="I53" s="500"/>
      <c r="J53" s="500"/>
      <c r="K53" s="500"/>
      <c r="L53" s="500"/>
      <c r="M53" s="500"/>
      <c r="N53" s="30"/>
    </row>
    <row r="54" spans="1:14">
      <c r="A54" s="500" t="s">
        <v>146</v>
      </c>
      <c r="B54" s="501">
        <v>67.22677564439168</v>
      </c>
      <c r="C54" s="501">
        <v>69.119519595051329</v>
      </c>
      <c r="D54" s="501">
        <v>70.011565668791519</v>
      </c>
      <c r="E54" s="501">
        <v>69.838169642857139</v>
      </c>
      <c r="F54" s="501">
        <v>70.776129083807646</v>
      </c>
      <c r="G54" s="501">
        <v>71.686528948885339</v>
      </c>
      <c r="H54" s="501">
        <v>71.926594188853457</v>
      </c>
      <c r="I54" s="501">
        <v>72.249638902262888</v>
      </c>
      <c r="J54" s="501">
        <v>74.692820927812917</v>
      </c>
      <c r="K54" s="501">
        <v>76.752991548575721</v>
      </c>
      <c r="L54" s="501">
        <v>74.489469758517117</v>
      </c>
      <c r="M54" s="501">
        <v>71.093589013548325</v>
      </c>
      <c r="N54" s="31">
        <v>72.651442928489089</v>
      </c>
    </row>
    <row r="55" spans="1:14">
      <c r="A55" s="500" t="s">
        <v>147</v>
      </c>
      <c r="B55" s="501">
        <v>70.798855491412596</v>
      </c>
      <c r="C55" s="501">
        <v>70.148295874076169</v>
      </c>
      <c r="D55" s="501">
        <v>72.238090788964371</v>
      </c>
      <c r="E55" s="501">
        <v>70.465792160867181</v>
      </c>
      <c r="F55" s="501">
        <v>72.111916934173507</v>
      </c>
      <c r="G55" s="501">
        <v>74.202265876727992</v>
      </c>
      <c r="H55" s="501">
        <v>75.192581105599217</v>
      </c>
      <c r="I55" s="501">
        <v>73.427608253097915</v>
      </c>
      <c r="J55" s="501">
        <v>74.363717770324428</v>
      </c>
      <c r="K55" s="501">
        <v>77.286185410372582</v>
      </c>
      <c r="L55" s="501">
        <v>75.863478890680014</v>
      </c>
      <c r="M55" s="501">
        <v>74.987066781952905</v>
      </c>
      <c r="N55" s="31">
        <v>76.097106387968665</v>
      </c>
    </row>
    <row r="56" spans="1:14">
      <c r="A56" s="500" t="s">
        <v>148</v>
      </c>
      <c r="B56" s="501">
        <v>59.491916246432339</v>
      </c>
      <c r="C56" s="501">
        <v>59.480734248387634</v>
      </c>
      <c r="D56" s="501">
        <v>61.392239917197955</v>
      </c>
      <c r="E56" s="501">
        <v>61.145649671497878</v>
      </c>
      <c r="F56" s="501">
        <v>61.701817217137553</v>
      </c>
      <c r="G56" s="501">
        <v>62.434889988986853</v>
      </c>
      <c r="H56" s="501">
        <v>63.426186231128256</v>
      </c>
      <c r="I56" s="501">
        <v>63.62371464183083</v>
      </c>
      <c r="J56" s="501">
        <v>64.690451553974896</v>
      </c>
      <c r="K56" s="501">
        <v>64.887241245930994</v>
      </c>
      <c r="L56" s="501">
        <v>64.550840668040934</v>
      </c>
      <c r="M56" s="501">
        <v>66.94396772525424</v>
      </c>
      <c r="N56" s="31">
        <v>66.734596353087767</v>
      </c>
    </row>
    <row r="57" spans="1:14">
      <c r="A57" s="500" t="s">
        <v>55</v>
      </c>
      <c r="B57" s="501">
        <v>64.461074406444325</v>
      </c>
      <c r="C57" s="501">
        <v>64.935826380545919</v>
      </c>
      <c r="D57" s="501">
        <v>66.524726829273447</v>
      </c>
      <c r="E57" s="501">
        <v>66.048806781774417</v>
      </c>
      <c r="F57" s="501">
        <v>67.084336475926094</v>
      </c>
      <c r="G57" s="501">
        <v>68.420370951061187</v>
      </c>
      <c r="H57" s="501">
        <v>69.193967846845979</v>
      </c>
      <c r="I57" s="501">
        <v>68.902092132181451</v>
      </c>
      <c r="J57" s="501">
        <v>70.334728503399319</v>
      </c>
      <c r="K57" s="501">
        <v>72.016431937593296</v>
      </c>
      <c r="L57" s="501">
        <v>70.887800789837854</v>
      </c>
      <c r="M57" s="501">
        <v>70.658192703497974</v>
      </c>
      <c r="N57" s="31">
        <v>71.397253311058705</v>
      </c>
    </row>
    <row r="58" spans="1:14">
      <c r="A58" s="276" t="s">
        <v>112</v>
      </c>
      <c r="B58" s="500"/>
      <c r="C58" s="500"/>
      <c r="D58" s="500"/>
      <c r="E58" s="500"/>
      <c r="F58" s="500"/>
      <c r="G58" s="500"/>
      <c r="H58" s="500"/>
      <c r="I58" s="500"/>
      <c r="J58" s="500"/>
      <c r="K58" s="500"/>
      <c r="L58" s="500"/>
      <c r="M58" s="500"/>
      <c r="N58" s="31"/>
    </row>
    <row r="59" spans="1:14">
      <c r="A59" s="500" t="s">
        <v>146</v>
      </c>
      <c r="B59" s="501">
        <v>43.160749130250615</v>
      </c>
      <c r="C59" s="501">
        <v>44.698781698907588</v>
      </c>
      <c r="D59" s="501">
        <v>46.018691714325058</v>
      </c>
      <c r="E59" s="501">
        <v>46.853043793071407</v>
      </c>
      <c r="F59" s="501">
        <v>48.129664893733448</v>
      </c>
      <c r="G59" s="501">
        <v>47.230731702681041</v>
      </c>
      <c r="H59" s="501">
        <v>48.44115378307955</v>
      </c>
      <c r="I59" s="501">
        <v>48.28339528636122</v>
      </c>
      <c r="J59" s="501">
        <v>47.733907691559914</v>
      </c>
      <c r="K59" s="501">
        <v>51.495391117650136</v>
      </c>
      <c r="L59" s="501">
        <v>55.373879573938581</v>
      </c>
      <c r="M59" s="501">
        <v>53.244112473719504</v>
      </c>
      <c r="N59" s="31">
        <v>51.676651700088293</v>
      </c>
    </row>
    <row r="60" spans="1:14">
      <c r="A60" s="500" t="s">
        <v>147</v>
      </c>
      <c r="B60" s="501">
        <v>55.952151147359018</v>
      </c>
      <c r="C60" s="501">
        <v>55.287160732371511</v>
      </c>
      <c r="D60" s="501">
        <v>55.705643583177725</v>
      </c>
      <c r="E60" s="501">
        <v>55.041333992793049</v>
      </c>
      <c r="F60" s="501">
        <v>56.081495247083545</v>
      </c>
      <c r="G60" s="501">
        <v>61.079092668488158</v>
      </c>
      <c r="H60" s="501">
        <v>62.442621633207118</v>
      </c>
      <c r="I60" s="501">
        <v>59.658628843823749</v>
      </c>
      <c r="J60" s="501">
        <v>60.837634108573369</v>
      </c>
      <c r="K60" s="501">
        <v>62.436774456670264</v>
      </c>
      <c r="L60" s="501">
        <v>62.738090113795096</v>
      </c>
      <c r="M60" s="501">
        <v>63.664566874319725</v>
      </c>
      <c r="N60" s="31">
        <v>64.420729998316133</v>
      </c>
    </row>
    <row r="61" spans="1:14">
      <c r="A61" s="500" t="s">
        <v>148</v>
      </c>
      <c r="B61" s="501">
        <v>46.435775241050649</v>
      </c>
      <c r="C61" s="501">
        <v>44.661036082262633</v>
      </c>
      <c r="D61" s="501">
        <v>43.997833892748417</v>
      </c>
      <c r="E61" s="501">
        <v>46.29300677342664</v>
      </c>
      <c r="F61" s="501">
        <v>48.226584158809089</v>
      </c>
      <c r="G61" s="501">
        <v>48.799806029257255</v>
      </c>
      <c r="H61" s="501">
        <v>47.903193229387377</v>
      </c>
      <c r="I61" s="501">
        <v>46.899240384228932</v>
      </c>
      <c r="J61" s="501">
        <v>49.401442958968985</v>
      </c>
      <c r="K61" s="501">
        <v>53.469059737476563</v>
      </c>
      <c r="L61" s="501">
        <v>50.590031263753367</v>
      </c>
      <c r="M61" s="501">
        <v>53.510004141575237</v>
      </c>
      <c r="N61" s="31">
        <v>57.905171875167362</v>
      </c>
    </row>
    <row r="62" spans="1:14">
      <c r="A62" s="500" t="s">
        <v>55</v>
      </c>
      <c r="B62" s="501">
        <v>49.200640987180257</v>
      </c>
      <c r="C62" s="501">
        <v>49.0952344521314</v>
      </c>
      <c r="D62" s="501">
        <v>49.564366492304792</v>
      </c>
      <c r="E62" s="501">
        <v>50.203148152124896</v>
      </c>
      <c r="F62" s="501">
        <v>51.481234239753171</v>
      </c>
      <c r="G62" s="501">
        <v>53.495385251055779</v>
      </c>
      <c r="H62" s="501">
        <v>54.399735065121732</v>
      </c>
      <c r="I62" s="501">
        <v>52.614696658794379</v>
      </c>
      <c r="J62" s="501">
        <v>53.79310281996689</v>
      </c>
      <c r="K62" s="501">
        <v>56.740867837630383</v>
      </c>
      <c r="L62" s="501">
        <v>57.347630551520027</v>
      </c>
      <c r="M62" s="501">
        <v>57.958533326895775</v>
      </c>
      <c r="N62" s="31">
        <v>58.987695374093398</v>
      </c>
    </row>
    <row r="63" spans="1:14">
      <c r="A63" s="276" t="s">
        <v>6</v>
      </c>
      <c r="B63" s="500"/>
      <c r="C63" s="500"/>
      <c r="D63" s="500"/>
      <c r="E63" s="500"/>
      <c r="F63" s="500"/>
      <c r="G63" s="500"/>
      <c r="H63" s="500"/>
      <c r="I63" s="500"/>
      <c r="J63" s="500"/>
      <c r="K63" s="500"/>
      <c r="L63" s="500"/>
      <c r="M63" s="500"/>
      <c r="N63" s="31"/>
    </row>
    <row r="64" spans="1:14">
      <c r="A64" s="500" t="s">
        <v>146</v>
      </c>
      <c r="B64" s="501">
        <v>56.820444924870571</v>
      </c>
      <c r="C64" s="501">
        <v>58.726850473411538</v>
      </c>
      <c r="D64" s="501">
        <v>58.720761968510097</v>
      </c>
      <c r="E64" s="501">
        <v>59.757101828496353</v>
      </c>
      <c r="F64" s="501">
        <v>60.762039752896257</v>
      </c>
      <c r="G64" s="501">
        <v>61.439361966907988</v>
      </c>
      <c r="H64" s="501">
        <v>61.679125132861266</v>
      </c>
      <c r="I64" s="501">
        <v>61.296385087706483</v>
      </c>
      <c r="J64" s="501">
        <v>62.189760749097353</v>
      </c>
      <c r="K64" s="501">
        <v>65.170974181006926</v>
      </c>
      <c r="L64" s="501">
        <v>66.544231557917115</v>
      </c>
      <c r="M64" s="501">
        <v>64.070932291552069</v>
      </c>
      <c r="N64" s="31">
        <v>63.866899747326315</v>
      </c>
    </row>
    <row r="65" spans="1:14">
      <c r="A65" s="500" t="s">
        <v>147</v>
      </c>
      <c r="B65" s="501">
        <v>71.879341410997938</v>
      </c>
      <c r="C65" s="501">
        <v>71.936494103617818</v>
      </c>
      <c r="D65" s="501">
        <v>71.92006502657074</v>
      </c>
      <c r="E65" s="501">
        <v>72.032815448254723</v>
      </c>
      <c r="F65" s="501">
        <v>72.969273601247124</v>
      </c>
      <c r="G65" s="501">
        <v>74.64174665404893</v>
      </c>
      <c r="H65" s="501">
        <v>75.45083403937835</v>
      </c>
      <c r="I65" s="501">
        <v>74.725899114587847</v>
      </c>
      <c r="J65" s="501">
        <v>75.270805440655238</v>
      </c>
      <c r="K65" s="501">
        <v>76.734267262441577</v>
      </c>
      <c r="L65" s="501">
        <v>76.818063554273465</v>
      </c>
      <c r="M65" s="501">
        <v>76.86492486560401</v>
      </c>
      <c r="N65" s="31">
        <v>77.326972787686628</v>
      </c>
    </row>
    <row r="66" spans="1:14">
      <c r="A66" s="500" t="s">
        <v>148</v>
      </c>
      <c r="B66" s="501">
        <v>62.308331916019419</v>
      </c>
      <c r="C66" s="501">
        <v>61.816869179919365</v>
      </c>
      <c r="D66" s="501">
        <v>61.54208857290805</v>
      </c>
      <c r="E66" s="501">
        <v>62.569326825653668</v>
      </c>
      <c r="F66" s="501">
        <v>63.160359169283311</v>
      </c>
      <c r="G66" s="501">
        <v>63.716736449536803</v>
      </c>
      <c r="H66" s="501">
        <v>64.628175488945587</v>
      </c>
      <c r="I66" s="501">
        <v>64.603847330561635</v>
      </c>
      <c r="J66" s="501">
        <v>65.197053984544169</v>
      </c>
      <c r="K66" s="501">
        <v>65.655377320410153</v>
      </c>
      <c r="L66" s="501">
        <v>65.461457490911883</v>
      </c>
      <c r="M66" s="501">
        <v>67.055144813195213</v>
      </c>
      <c r="N66" s="31">
        <v>67.935958111537303</v>
      </c>
    </row>
    <row r="67" spans="1:14">
      <c r="A67" s="500" t="s">
        <v>55</v>
      </c>
      <c r="B67" s="501">
        <v>67.196150434200121</v>
      </c>
      <c r="C67" s="501">
        <v>67.273655937624838</v>
      </c>
      <c r="D67" s="501">
        <v>67.171365493470773</v>
      </c>
      <c r="E67" s="501">
        <v>67.676599033723591</v>
      </c>
      <c r="F67" s="501">
        <v>68.512744695150246</v>
      </c>
      <c r="G67" s="501">
        <v>69.722475031878034</v>
      </c>
      <c r="H67" s="501">
        <v>70.497471839874706</v>
      </c>
      <c r="I67" s="501">
        <v>70.026551872527108</v>
      </c>
      <c r="J67" s="501">
        <v>70.623968160619199</v>
      </c>
      <c r="K67" s="501">
        <v>71.941436681483168</v>
      </c>
      <c r="L67" s="501">
        <v>72.087065440042949</v>
      </c>
      <c r="M67" s="501">
        <v>72.32523587169068</v>
      </c>
      <c r="N67" s="31">
        <v>72.838433229344133</v>
      </c>
    </row>
  </sheetData>
  <pageMargins left="0.70866141732283472" right="0.70866141732283472" top="0.74803149606299213" bottom="0.74803149606299213" header="0.31496062992125984" footer="0.31496062992125984"/>
  <pageSetup paperSize="9" scale="71" orientation="landscape" r:id="rId1"/>
  <headerFooter>
    <oddFooter>&amp;LView&amp;R&amp;P/&amp;N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08C5-C092-4947-ADEA-7F842D601EE8}">
  <sheetPr>
    <pageSetUpPr fitToPage="1"/>
  </sheetPr>
  <dimension ref="A1:AB49"/>
  <sheetViews>
    <sheetView showGridLines="0" workbookViewId="0"/>
  </sheetViews>
  <sheetFormatPr baseColWidth="10" defaultColWidth="11.25" defaultRowHeight="14.25"/>
  <cols>
    <col min="1" max="1" width="18.25" customWidth="1"/>
    <col min="2" max="3" width="7.25" hidden="1" customWidth="1"/>
    <col min="4" max="14" width="7.25" customWidth="1"/>
    <col min="15" max="17" width="9.25" customWidth="1"/>
    <col min="18" max="18" width="10.25" customWidth="1"/>
    <col min="27" max="27" width="8.75" customWidth="1"/>
  </cols>
  <sheetData>
    <row r="1" spans="1:28" ht="15.75">
      <c r="A1" s="232" t="s">
        <v>149</v>
      </c>
      <c r="S1" s="231" t="s">
        <v>28</v>
      </c>
      <c r="AB1" s="231" t="s">
        <v>29</v>
      </c>
    </row>
    <row r="2" spans="1:28">
      <c r="J2" s="210"/>
    </row>
    <row r="3" spans="1:28" ht="24">
      <c r="A3" s="357"/>
      <c r="B3" s="327">
        <v>2013</v>
      </c>
      <c r="C3" s="327">
        <v>2014</v>
      </c>
      <c r="D3" s="327">
        <v>2015</v>
      </c>
      <c r="E3" s="327">
        <v>2016</v>
      </c>
      <c r="F3" s="327">
        <v>2017</v>
      </c>
      <c r="G3" s="327">
        <v>2018</v>
      </c>
      <c r="H3" s="327">
        <v>2019</v>
      </c>
      <c r="I3" s="327">
        <v>2020</v>
      </c>
      <c r="J3" s="327">
        <v>2021</v>
      </c>
      <c r="K3" s="327">
        <v>2022</v>
      </c>
      <c r="L3" s="327">
        <v>2023</v>
      </c>
      <c r="M3" s="327">
        <v>2024</v>
      </c>
      <c r="N3" s="327">
        <v>2025</v>
      </c>
      <c r="O3" s="336" t="s">
        <v>170</v>
      </c>
      <c r="P3" s="336" t="s">
        <v>171</v>
      </c>
      <c r="Q3" s="336" t="s">
        <v>172</v>
      </c>
      <c r="R3" s="226"/>
    </row>
    <row r="4" spans="1:28">
      <c r="A4" s="216"/>
      <c r="B4" s="220"/>
      <c r="C4" s="65"/>
      <c r="D4" s="65"/>
      <c r="E4" s="65"/>
      <c r="F4" s="65"/>
      <c r="G4" s="65"/>
      <c r="H4" s="65"/>
      <c r="I4" s="65"/>
      <c r="J4" s="65"/>
      <c r="K4" s="65"/>
      <c r="L4" s="503"/>
      <c r="M4" s="504"/>
      <c r="N4" s="65"/>
      <c r="O4" s="227"/>
      <c r="R4" s="65"/>
    </row>
    <row r="5" spans="1:28">
      <c r="A5" s="609" t="s">
        <v>153</v>
      </c>
      <c r="B5" s="609"/>
      <c r="C5" s="609"/>
      <c r="D5" s="609"/>
      <c r="E5" s="609"/>
      <c r="F5" s="609"/>
      <c r="G5" s="609"/>
      <c r="H5" s="609"/>
      <c r="I5" s="609"/>
      <c r="J5" s="609"/>
      <c r="K5" s="609"/>
      <c r="L5" s="609"/>
      <c r="M5" s="609"/>
      <c r="N5" s="609"/>
      <c r="O5" s="609"/>
      <c r="P5" s="609"/>
      <c r="Q5" s="610"/>
      <c r="R5" s="224"/>
    </row>
    <row r="6" spans="1:28">
      <c r="A6" s="424" t="s">
        <v>6</v>
      </c>
      <c r="B6" s="359"/>
      <c r="C6" s="360"/>
      <c r="D6" s="360"/>
      <c r="E6" s="360"/>
      <c r="F6" s="360"/>
      <c r="G6" s="360"/>
      <c r="H6" s="360"/>
      <c r="I6" s="360"/>
      <c r="J6" s="360"/>
      <c r="K6" s="360"/>
      <c r="L6" s="360"/>
      <c r="M6" s="360"/>
      <c r="N6" s="360"/>
      <c r="O6" s="361"/>
      <c r="P6" s="133"/>
      <c r="Q6" s="30"/>
      <c r="R6" s="224"/>
    </row>
    <row r="7" spans="1:28">
      <c r="A7" s="425" t="s">
        <v>4</v>
      </c>
      <c r="B7" s="359">
        <v>61.325143266363483</v>
      </c>
      <c r="C7" s="360">
        <v>63.790634526375598</v>
      </c>
      <c r="D7" s="360">
        <v>64.294415693001227</v>
      </c>
      <c r="E7" s="360">
        <v>65.322177675467515</v>
      </c>
      <c r="F7" s="360">
        <v>67.040973544701131</v>
      </c>
      <c r="G7" s="360">
        <v>66.347353012303515</v>
      </c>
      <c r="H7" s="360">
        <v>67.390888208480931</v>
      </c>
      <c r="I7" s="360">
        <v>67.306774365404635</v>
      </c>
      <c r="J7" s="360">
        <v>68.16021635850413</v>
      </c>
      <c r="K7" s="360">
        <v>70.261888563859415</v>
      </c>
      <c r="L7" s="360">
        <v>73.441652678518096</v>
      </c>
      <c r="M7" s="360">
        <v>70.59480916760937</v>
      </c>
      <c r="N7" s="360">
        <v>68.956989356534393</v>
      </c>
      <c r="O7" s="505">
        <f>N7-M7</f>
        <v>-1.6378198110749764</v>
      </c>
      <c r="P7" s="456">
        <f>N7-I7</f>
        <v>1.6502149911297579</v>
      </c>
      <c r="Q7" s="456">
        <f>+N7-D7</f>
        <v>4.6625736635331663</v>
      </c>
      <c r="R7" s="224"/>
    </row>
    <row r="8" spans="1:28">
      <c r="A8" s="425" t="s">
        <v>5</v>
      </c>
      <c r="B8" s="359">
        <v>52.38458901528206</v>
      </c>
      <c r="C8" s="360">
        <v>53.73348726557564</v>
      </c>
      <c r="D8" s="360">
        <v>53.209358570121267</v>
      </c>
      <c r="E8" s="360">
        <v>54.256766123342956</v>
      </c>
      <c r="F8" s="360">
        <v>54.554911465574371</v>
      </c>
      <c r="G8" s="360">
        <v>56.562654429102132</v>
      </c>
      <c r="H8" s="360">
        <v>55.993485607425519</v>
      </c>
      <c r="I8" s="360">
        <v>55.307197894466398</v>
      </c>
      <c r="J8" s="360">
        <v>56.23032247297369</v>
      </c>
      <c r="K8" s="360">
        <v>60.118034902192107</v>
      </c>
      <c r="L8" s="360">
        <v>59.725545729616371</v>
      </c>
      <c r="M8" s="360">
        <v>57.633937335720297</v>
      </c>
      <c r="N8" s="360">
        <v>58.861100993596601</v>
      </c>
      <c r="O8" s="505">
        <f t="shared" ref="O8:O9" si="0">N8-M8</f>
        <v>1.2271636578763037</v>
      </c>
      <c r="P8" s="456">
        <f t="shared" ref="P8:P9" si="1">N8-I8</f>
        <v>3.5539030991302027</v>
      </c>
      <c r="Q8" s="456">
        <f t="shared" ref="Q8" si="2">+N8-D8</f>
        <v>5.6517424234753335</v>
      </c>
      <c r="R8" s="224"/>
    </row>
    <row r="9" spans="1:28">
      <c r="A9" s="424" t="s">
        <v>6</v>
      </c>
      <c r="B9" s="364">
        <v>56.820375973867762</v>
      </c>
      <c r="C9" s="365">
        <v>58.726815230941519</v>
      </c>
      <c r="D9" s="365">
        <v>58.720803198125736</v>
      </c>
      <c r="E9" s="365">
        <v>59.757078077234716</v>
      </c>
      <c r="F9" s="365">
        <v>60.761994902506721</v>
      </c>
      <c r="G9" s="365">
        <v>61.439375791245077</v>
      </c>
      <c r="H9" s="365">
        <v>61.679074030926209</v>
      </c>
      <c r="I9" s="365">
        <v>61.296461321567975</v>
      </c>
      <c r="J9" s="365">
        <v>62.189833891967126</v>
      </c>
      <c r="K9" s="365">
        <v>65.170937648413357</v>
      </c>
      <c r="L9" s="365">
        <v>66.544218369828755</v>
      </c>
      <c r="M9" s="365">
        <v>64.070932291551969</v>
      </c>
      <c r="N9" s="365">
        <v>63.866895161626502</v>
      </c>
      <c r="O9" s="505">
        <f t="shared" si="0"/>
        <v>-0.2040371299254673</v>
      </c>
      <c r="P9" s="456">
        <f t="shared" si="1"/>
        <v>2.5704338400585272</v>
      </c>
      <c r="Q9" s="456">
        <f>+N9-D9</f>
        <v>5.1460919635007656</v>
      </c>
      <c r="R9" s="224"/>
    </row>
    <row r="10" spans="1:28">
      <c r="A10" s="425" t="s">
        <v>150</v>
      </c>
      <c r="B10" s="366">
        <f>+B8-B7</f>
        <v>-8.9405542510814229</v>
      </c>
      <c r="C10" s="367">
        <f t="shared" ref="C10:N10" si="3">+C8-C7</f>
        <v>-10.057147260799958</v>
      </c>
      <c r="D10" s="367">
        <f t="shared" si="3"/>
        <v>-11.085057122879959</v>
      </c>
      <c r="E10" s="367">
        <f t="shared" si="3"/>
        <v>-11.065411552124559</v>
      </c>
      <c r="F10" s="367">
        <f t="shared" si="3"/>
        <v>-12.486062079126761</v>
      </c>
      <c r="G10" s="367">
        <f t="shared" si="3"/>
        <v>-9.7846985832013829</v>
      </c>
      <c r="H10" s="367">
        <f t="shared" si="3"/>
        <v>-11.397402601055411</v>
      </c>
      <c r="I10" s="367">
        <f t="shared" si="3"/>
        <v>-11.999576470938237</v>
      </c>
      <c r="J10" s="367">
        <f t="shared" si="3"/>
        <v>-11.92989388553044</v>
      </c>
      <c r="K10" s="367">
        <f t="shared" si="3"/>
        <v>-10.143853661667308</v>
      </c>
      <c r="L10" s="367">
        <f t="shared" si="3"/>
        <v>-13.716106948901725</v>
      </c>
      <c r="M10" s="367">
        <f t="shared" si="3"/>
        <v>-12.960871831889072</v>
      </c>
      <c r="N10" s="367">
        <f t="shared" si="3"/>
        <v>-10.095888362937792</v>
      </c>
      <c r="O10" s="505"/>
      <c r="P10" s="456"/>
      <c r="Q10" s="456"/>
      <c r="R10" s="225"/>
    </row>
    <row r="11" spans="1:28">
      <c r="A11" s="424" t="s">
        <v>145</v>
      </c>
      <c r="B11" s="359"/>
      <c r="C11" s="360"/>
      <c r="D11" s="360"/>
      <c r="E11" s="360"/>
      <c r="F11" s="360"/>
      <c r="G11" s="360"/>
      <c r="H11" s="360"/>
      <c r="I11" s="360"/>
      <c r="J11" s="360"/>
      <c r="K11" s="360"/>
      <c r="L11" s="360"/>
      <c r="M11" s="360"/>
      <c r="N11" s="360"/>
      <c r="O11" s="505"/>
      <c r="P11" s="456"/>
      <c r="Q11" s="456"/>
      <c r="R11" s="224"/>
    </row>
    <row r="12" spans="1:28">
      <c r="A12" s="425" t="s">
        <v>4</v>
      </c>
      <c r="B12" s="359">
        <v>70.077836641665087</v>
      </c>
      <c r="C12" s="360">
        <v>71.875596050437807</v>
      </c>
      <c r="D12" s="360">
        <v>71.393291445087371</v>
      </c>
      <c r="E12" s="360">
        <v>72.922238654699299</v>
      </c>
      <c r="F12" s="360">
        <v>73.437984339566412</v>
      </c>
      <c r="G12" s="360">
        <v>73.169644231186311</v>
      </c>
      <c r="H12" s="360">
        <v>73.664406981489407</v>
      </c>
      <c r="I12" s="360">
        <v>73.355807725080098</v>
      </c>
      <c r="J12" s="360">
        <v>73.652855263089521</v>
      </c>
      <c r="K12" s="360">
        <v>75.707859139953015</v>
      </c>
      <c r="L12" s="360">
        <v>80.307233022907184</v>
      </c>
      <c r="M12" s="360">
        <v>79.511296338110327</v>
      </c>
      <c r="N12" s="360">
        <v>78.765460284263</v>
      </c>
      <c r="O12" s="505">
        <f>N12-M12</f>
        <v>-0.74583605384732721</v>
      </c>
      <c r="P12" s="456">
        <f>N12-I12</f>
        <v>5.4096525591829021</v>
      </c>
      <c r="Q12" s="456">
        <f>+N12-D12</f>
        <v>7.3721688391756288</v>
      </c>
      <c r="R12" s="224"/>
    </row>
    <row r="13" spans="1:28">
      <c r="A13" s="425" t="s">
        <v>5</v>
      </c>
      <c r="B13" s="359">
        <v>64.633536261982243</v>
      </c>
      <c r="C13" s="360">
        <v>66.677794168023709</v>
      </c>
      <c r="D13" s="360">
        <v>67.024513938794243</v>
      </c>
      <c r="E13" s="360">
        <v>68.54691647725933</v>
      </c>
      <c r="F13" s="360">
        <v>67.413894838670799</v>
      </c>
      <c r="G13" s="360">
        <v>72.235067441200329</v>
      </c>
      <c r="H13" s="360">
        <v>72.504726437940334</v>
      </c>
      <c r="I13" s="360">
        <v>69.269125704132051</v>
      </c>
      <c r="J13" s="360">
        <v>70.296640796960617</v>
      </c>
      <c r="K13" s="360">
        <v>72.469776401006669</v>
      </c>
      <c r="L13" s="360">
        <v>72.61584179993082</v>
      </c>
      <c r="M13" s="360">
        <v>74.478189521254734</v>
      </c>
      <c r="N13" s="360">
        <v>79.456754000051603</v>
      </c>
      <c r="O13" s="505">
        <f t="shared" ref="O13:O14" si="4">N13-M13</f>
        <v>4.9785644787968693</v>
      </c>
      <c r="P13" s="456">
        <f t="shared" ref="P13:P14" si="5">N13-I13</f>
        <v>10.187628295919552</v>
      </c>
      <c r="Q13" s="456">
        <f t="shared" ref="Q13" si="6">+N13-D13</f>
        <v>12.43224006125736</v>
      </c>
      <c r="R13" s="224"/>
    </row>
    <row r="14" spans="1:28">
      <c r="A14" s="424" t="s">
        <v>6</v>
      </c>
      <c r="B14" s="364">
        <v>67.350949389029708</v>
      </c>
      <c r="C14" s="365">
        <v>69.247361615788677</v>
      </c>
      <c r="D14" s="365">
        <v>69.209077328993075</v>
      </c>
      <c r="E14" s="365">
        <v>70.705946679141235</v>
      </c>
      <c r="F14" s="365">
        <v>70.471725302736786</v>
      </c>
      <c r="G14" s="365">
        <v>72.707942729409339</v>
      </c>
      <c r="H14" s="365">
        <v>73.097108496190359</v>
      </c>
      <c r="I14" s="365">
        <v>71.393033255900178</v>
      </c>
      <c r="J14" s="365">
        <v>72.108445268597222</v>
      </c>
      <c r="K14" s="365">
        <v>74.209051875733095</v>
      </c>
      <c r="L14" s="365">
        <v>76.579769082587319</v>
      </c>
      <c r="M14" s="365">
        <v>77.217930013449802</v>
      </c>
      <c r="N14" s="506">
        <v>79.063295643098911</v>
      </c>
      <c r="O14" s="505">
        <f t="shared" si="4"/>
        <v>1.845365629649109</v>
      </c>
      <c r="P14" s="456">
        <f t="shared" si="5"/>
        <v>7.6702623871987328</v>
      </c>
      <c r="Q14" s="456">
        <f>+N14-D14</f>
        <v>9.8542183141058359</v>
      </c>
      <c r="R14" s="224"/>
    </row>
    <row r="15" spans="1:28">
      <c r="A15" s="426" t="s">
        <v>150</v>
      </c>
      <c r="B15" s="366">
        <f>+B13-B12</f>
        <v>-5.4443003796828435</v>
      </c>
      <c r="C15" s="367">
        <f t="shared" ref="C15:N15" si="7">+C13-C12</f>
        <v>-5.1978018824140975</v>
      </c>
      <c r="D15" s="367">
        <f t="shared" si="7"/>
        <v>-4.368777506293128</v>
      </c>
      <c r="E15" s="367">
        <f t="shared" si="7"/>
        <v>-4.3753221774399691</v>
      </c>
      <c r="F15" s="367">
        <f t="shared" si="7"/>
        <v>-6.024089500895613</v>
      </c>
      <c r="G15" s="367">
        <f t="shared" si="7"/>
        <v>-0.93457678998598226</v>
      </c>
      <c r="H15" s="367">
        <f t="shared" si="7"/>
        <v>-1.1596805435490722</v>
      </c>
      <c r="I15" s="367">
        <f t="shared" si="7"/>
        <v>-4.0866820209480466</v>
      </c>
      <c r="J15" s="367">
        <f t="shared" si="7"/>
        <v>-3.356214466128904</v>
      </c>
      <c r="K15" s="367">
        <f t="shared" si="7"/>
        <v>-3.2380827389463462</v>
      </c>
      <c r="L15" s="367">
        <f t="shared" si="7"/>
        <v>-7.6913912229763639</v>
      </c>
      <c r="M15" s="367">
        <f t="shared" si="7"/>
        <v>-5.033106816855593</v>
      </c>
      <c r="N15" s="367">
        <f t="shared" si="7"/>
        <v>0.69129371578860344</v>
      </c>
      <c r="O15" s="505"/>
      <c r="P15" s="456"/>
      <c r="Q15" s="456"/>
      <c r="R15" s="225"/>
    </row>
    <row r="16" spans="1:28">
      <c r="A16" s="427" t="s">
        <v>151</v>
      </c>
      <c r="B16" s="366"/>
      <c r="C16" s="367"/>
      <c r="D16" s="367"/>
      <c r="E16" s="367"/>
      <c r="F16" s="367"/>
      <c r="G16" s="367"/>
      <c r="H16" s="367"/>
      <c r="I16" s="367"/>
      <c r="J16" s="367"/>
      <c r="K16" s="367"/>
      <c r="L16" s="367"/>
      <c r="M16" s="367"/>
      <c r="N16" s="367"/>
      <c r="O16" s="505"/>
      <c r="P16" s="456"/>
      <c r="Q16" s="456"/>
      <c r="R16" s="225"/>
    </row>
    <row r="17" spans="1:18">
      <c r="A17" s="426" t="s">
        <v>4</v>
      </c>
      <c r="B17" s="359">
        <v>69.064168377405196</v>
      </c>
      <c r="C17" s="360">
        <v>72.782487995309424</v>
      </c>
      <c r="D17" s="360">
        <v>74.232567036432727</v>
      </c>
      <c r="E17" s="360">
        <v>72.868441673716546</v>
      </c>
      <c r="F17" s="360">
        <v>73.364779368381221</v>
      </c>
      <c r="G17" s="360">
        <v>75.342980629172104</v>
      </c>
      <c r="H17" s="360">
        <v>77.273303945181397</v>
      </c>
      <c r="I17" s="360">
        <v>77.177639364633222</v>
      </c>
      <c r="J17" s="360">
        <v>79.955252353633981</v>
      </c>
      <c r="K17" s="360">
        <v>79.657078748427992</v>
      </c>
      <c r="L17" s="360">
        <v>76.386434389222174</v>
      </c>
      <c r="M17" s="360">
        <v>75.579318303806176</v>
      </c>
      <c r="N17" s="507">
        <v>75.319851844041537</v>
      </c>
      <c r="O17" s="505">
        <f>N17-M17</f>
        <v>-0.25946645976463856</v>
      </c>
      <c r="P17" s="456">
        <f>N17-I17</f>
        <v>-1.8577875205916854</v>
      </c>
      <c r="Q17" s="456">
        <f>+N17-D17</f>
        <v>1.0872848076088104</v>
      </c>
      <c r="R17" s="224"/>
    </row>
    <row r="18" spans="1:18">
      <c r="A18" s="426" t="s">
        <v>5</v>
      </c>
      <c r="B18" s="359">
        <v>65.580326477556852</v>
      </c>
      <c r="C18" s="360">
        <v>65.595796497593753</v>
      </c>
      <c r="D18" s="360">
        <v>65.966995092767647</v>
      </c>
      <c r="E18" s="360">
        <v>66.875182168728671</v>
      </c>
      <c r="F18" s="360">
        <v>68.252134544044068</v>
      </c>
      <c r="G18" s="360">
        <v>68.133298904283535</v>
      </c>
      <c r="H18" s="360">
        <v>66.853507866380042</v>
      </c>
      <c r="I18" s="360">
        <v>67.637363762548503</v>
      </c>
      <c r="J18" s="360">
        <v>69.665112995445924</v>
      </c>
      <c r="K18" s="360">
        <v>74.035055803728497</v>
      </c>
      <c r="L18" s="360">
        <v>72.595135676699684</v>
      </c>
      <c r="M18" s="360">
        <v>66.974173368735833</v>
      </c>
      <c r="N18" s="507">
        <v>70.273688938657187</v>
      </c>
      <c r="O18" s="505">
        <f t="shared" ref="O18:O19" si="8">N18-M18</f>
        <v>3.2995155699213541</v>
      </c>
      <c r="P18" s="456">
        <f t="shared" ref="P18:P19" si="9">N18-I18</f>
        <v>2.6363251761086843</v>
      </c>
      <c r="Q18" s="456">
        <f t="shared" ref="Q18" si="10">+N18-D18</f>
        <v>4.3066938458895407</v>
      </c>
      <c r="R18" s="224"/>
    </row>
    <row r="19" spans="1:18">
      <c r="A19" s="427" t="s">
        <v>6</v>
      </c>
      <c r="B19" s="364">
        <v>67.22694175366216</v>
      </c>
      <c r="C19" s="365">
        <v>69.119683918960462</v>
      </c>
      <c r="D19" s="365">
        <v>70.011113766154949</v>
      </c>
      <c r="E19" s="365">
        <v>69.837789993300575</v>
      </c>
      <c r="F19" s="365">
        <v>70.776332602416119</v>
      </c>
      <c r="G19" s="365">
        <v>71.686689812604243</v>
      </c>
      <c r="H19" s="365">
        <v>71.926732632993662</v>
      </c>
      <c r="I19" s="365">
        <v>72.249725917113068</v>
      </c>
      <c r="J19" s="365">
        <v>74.69285409689077</v>
      </c>
      <c r="K19" s="365">
        <v>76.752893904382674</v>
      </c>
      <c r="L19" s="365">
        <v>74.489469758517131</v>
      </c>
      <c r="M19" s="365">
        <v>71.093589013548339</v>
      </c>
      <c r="N19" s="506">
        <v>72.651442928489061</v>
      </c>
      <c r="O19" s="505">
        <f t="shared" si="8"/>
        <v>1.557853914940722</v>
      </c>
      <c r="P19" s="456">
        <f t="shared" si="9"/>
        <v>0.40171701137599314</v>
      </c>
      <c r="Q19" s="456">
        <f>+N19-D19</f>
        <v>2.6403291623341119</v>
      </c>
      <c r="R19" s="224"/>
    </row>
    <row r="20" spans="1:18">
      <c r="A20" s="426" t="s">
        <v>150</v>
      </c>
      <c r="B20" s="366">
        <f>+B18-B17</f>
        <v>-3.4838418998483434</v>
      </c>
      <c r="C20" s="367">
        <f t="shared" ref="C20:N20" si="11">+C18-C17</f>
        <v>-7.1866914977156711</v>
      </c>
      <c r="D20" s="367">
        <f t="shared" si="11"/>
        <v>-8.2655719436650799</v>
      </c>
      <c r="E20" s="367">
        <f t="shared" si="11"/>
        <v>-5.9932595049878756</v>
      </c>
      <c r="F20" s="367">
        <f t="shared" si="11"/>
        <v>-5.1126448243371527</v>
      </c>
      <c r="G20" s="367">
        <f t="shared" si="11"/>
        <v>-7.2096817248885685</v>
      </c>
      <c r="H20" s="367">
        <f t="shared" si="11"/>
        <v>-10.419796078801355</v>
      </c>
      <c r="I20" s="367">
        <f t="shared" si="11"/>
        <v>-9.5402756020847193</v>
      </c>
      <c r="J20" s="367">
        <f t="shared" si="11"/>
        <v>-10.290139358188057</v>
      </c>
      <c r="K20" s="367">
        <f t="shared" si="11"/>
        <v>-5.6220229446994949</v>
      </c>
      <c r="L20" s="367">
        <f t="shared" si="11"/>
        <v>-3.7912987125224902</v>
      </c>
      <c r="M20" s="367">
        <f t="shared" si="11"/>
        <v>-8.6051449350703422</v>
      </c>
      <c r="N20" s="367">
        <f t="shared" si="11"/>
        <v>-5.0461629053843495</v>
      </c>
      <c r="O20" s="505"/>
      <c r="P20" s="456"/>
      <c r="Q20" s="456"/>
      <c r="R20" s="225"/>
    </row>
    <row r="21" spans="1:18">
      <c r="A21" s="427" t="s">
        <v>152</v>
      </c>
      <c r="B21" s="366"/>
      <c r="C21" s="367"/>
      <c r="D21" s="367"/>
      <c r="E21" s="367"/>
      <c r="F21" s="367"/>
      <c r="G21" s="367"/>
      <c r="H21" s="367"/>
      <c r="I21" s="367"/>
      <c r="J21" s="367"/>
      <c r="K21" s="367"/>
      <c r="L21" s="367"/>
      <c r="M21" s="367"/>
      <c r="N21" s="367"/>
      <c r="O21" s="505"/>
      <c r="P21" s="456"/>
      <c r="Q21" s="456"/>
      <c r="R21" s="225"/>
    </row>
    <row r="22" spans="1:18">
      <c r="A22" s="426" t="s">
        <v>4</v>
      </c>
      <c r="B22" s="359">
        <v>51.025993902730313</v>
      </c>
      <c r="C22" s="360">
        <v>52.623433115702525</v>
      </c>
      <c r="D22" s="360">
        <v>54.767964962422433</v>
      </c>
      <c r="E22" s="360">
        <v>56.409130435511102</v>
      </c>
      <c r="F22" s="360">
        <v>58.987187252227294</v>
      </c>
      <c r="G22" s="360">
        <v>55.972978987370439</v>
      </c>
      <c r="H22" s="360">
        <v>57.371733141524508</v>
      </c>
      <c r="I22" s="360">
        <v>57.458336905549167</v>
      </c>
      <c r="J22" s="360">
        <v>56.222832762468556</v>
      </c>
      <c r="K22" s="360">
        <v>59.80950619775971</v>
      </c>
      <c r="L22" s="360">
        <v>67.521047434001176</v>
      </c>
      <c r="M22" s="360">
        <v>62.674205767438551</v>
      </c>
      <c r="N22" s="507">
        <v>59.821858279973092</v>
      </c>
      <c r="O22" s="505">
        <f>N22-M22</f>
        <v>-2.8523474874654582</v>
      </c>
      <c r="P22" s="456">
        <f>N22-I22</f>
        <v>2.3635213744239252</v>
      </c>
      <c r="Q22" s="456">
        <f>+N22-D22</f>
        <v>5.05389331755066</v>
      </c>
      <c r="R22" s="224"/>
    </row>
    <row r="23" spans="1:18">
      <c r="A23" s="426" t="s">
        <v>5</v>
      </c>
      <c r="B23" s="359">
        <v>35.624300967869829</v>
      </c>
      <c r="C23" s="360">
        <v>36.688286897864671</v>
      </c>
      <c r="D23" s="360">
        <v>37.593820859149254</v>
      </c>
      <c r="E23" s="360">
        <v>37.504645504222296</v>
      </c>
      <c r="F23" s="360">
        <v>38.029047791546269</v>
      </c>
      <c r="G23" s="360">
        <v>39.022888196675716</v>
      </c>
      <c r="H23" s="360">
        <v>39.487319548713423</v>
      </c>
      <c r="I23" s="360">
        <v>39.116218068340224</v>
      </c>
      <c r="J23" s="360">
        <v>39.739491899258667</v>
      </c>
      <c r="K23" s="360">
        <v>43.559229301276631</v>
      </c>
      <c r="L23" s="360">
        <v>43.914520596214381</v>
      </c>
      <c r="M23" s="360">
        <v>44.256092876141146</v>
      </c>
      <c r="N23" s="507">
        <v>44.215987270320078</v>
      </c>
      <c r="O23" s="505">
        <f t="shared" ref="O23:O24" si="12">N23-M23</f>
        <v>-4.010560582106848E-2</v>
      </c>
      <c r="P23" s="456">
        <f t="shared" ref="P23:P24" si="13">N23-I23</f>
        <v>5.0997692019798535</v>
      </c>
      <c r="Q23" s="456">
        <f t="shared" ref="Q23" si="14">+N23-D23</f>
        <v>6.6221664111708236</v>
      </c>
      <c r="R23" s="224"/>
    </row>
    <row r="24" spans="1:18">
      <c r="A24" s="427" t="s">
        <v>6</v>
      </c>
      <c r="B24" s="364">
        <v>43.365051467558054</v>
      </c>
      <c r="C24" s="365">
        <v>44.724076464016157</v>
      </c>
      <c r="D24" s="365">
        <v>46.168799998361933</v>
      </c>
      <c r="E24" s="365">
        <v>46.943189209555555</v>
      </c>
      <c r="F24" s="365">
        <v>48.383801254910267</v>
      </c>
      <c r="G24" s="365">
        <v>47.469166386401781</v>
      </c>
      <c r="H24" s="365">
        <v>48.447347355834154</v>
      </c>
      <c r="I24" s="365">
        <v>48.264701145778766</v>
      </c>
      <c r="J24" s="365">
        <v>47.734189194730362</v>
      </c>
      <c r="K24" s="365">
        <v>51.495323432026829</v>
      </c>
      <c r="L24" s="365">
        <v>55.373879573938481</v>
      </c>
      <c r="M24" s="365">
        <v>53.244112473719532</v>
      </c>
      <c r="N24" s="506">
        <v>51.676651700088378</v>
      </c>
      <c r="O24" s="505">
        <f t="shared" si="12"/>
        <v>-1.5674607736311543</v>
      </c>
      <c r="P24" s="456">
        <f t="shared" si="13"/>
        <v>3.4119505543096125</v>
      </c>
      <c r="Q24" s="456">
        <f>+N24-D24</f>
        <v>5.5078517017264446</v>
      </c>
      <c r="R24" s="224"/>
    </row>
    <row r="25" spans="1:18">
      <c r="A25" s="426" t="s">
        <v>150</v>
      </c>
      <c r="B25" s="366">
        <f>+B23-B22</f>
        <v>-15.401692934860485</v>
      </c>
      <c r="C25" s="367">
        <f t="shared" ref="C25:N25" si="15">+C23-C22</f>
        <v>-15.935146217837854</v>
      </c>
      <c r="D25" s="367">
        <f t="shared" si="15"/>
        <v>-17.174144103273179</v>
      </c>
      <c r="E25" s="367">
        <f t="shared" si="15"/>
        <v>-18.904484931288806</v>
      </c>
      <c r="F25" s="367">
        <f t="shared" si="15"/>
        <v>-20.958139460681025</v>
      </c>
      <c r="G25" s="367">
        <f t="shared" si="15"/>
        <v>-16.950090790694723</v>
      </c>
      <c r="H25" s="367">
        <f t="shared" si="15"/>
        <v>-17.884413592811086</v>
      </c>
      <c r="I25" s="367">
        <f t="shared" si="15"/>
        <v>-18.342118837208943</v>
      </c>
      <c r="J25" s="367">
        <f t="shared" si="15"/>
        <v>-16.483340863209889</v>
      </c>
      <c r="K25" s="367">
        <f t="shared" si="15"/>
        <v>-16.250276896483079</v>
      </c>
      <c r="L25" s="367">
        <f t="shared" si="15"/>
        <v>-23.606526837786795</v>
      </c>
      <c r="M25" s="367">
        <f t="shared" si="15"/>
        <v>-18.418112891297405</v>
      </c>
      <c r="N25" s="367">
        <f t="shared" si="15"/>
        <v>-15.605871009653015</v>
      </c>
      <c r="O25" s="361"/>
      <c r="P25" s="368"/>
      <c r="Q25" s="368"/>
      <c r="R25" s="225"/>
    </row>
    <row r="26" spans="1:18">
      <c r="A26" s="369"/>
      <c r="B26" s="366"/>
      <c r="C26" s="367"/>
      <c r="D26" s="367"/>
      <c r="E26" s="367"/>
      <c r="F26" s="367"/>
      <c r="G26" s="367"/>
      <c r="H26" s="367"/>
      <c r="I26" s="367"/>
      <c r="J26" s="367"/>
      <c r="K26" s="367"/>
      <c r="L26" s="367"/>
      <c r="M26" s="367"/>
      <c r="N26" s="367"/>
      <c r="O26" s="366"/>
      <c r="P26" s="367"/>
      <c r="Q26" s="30"/>
      <c r="R26" s="225"/>
    </row>
    <row r="27" spans="1:18">
      <c r="A27" s="609" t="s">
        <v>154</v>
      </c>
      <c r="B27" s="609"/>
      <c r="C27" s="609"/>
      <c r="D27" s="609"/>
      <c r="E27" s="609"/>
      <c r="F27" s="609"/>
      <c r="G27" s="609"/>
      <c r="H27" s="609"/>
      <c r="I27" s="609"/>
      <c r="J27" s="609"/>
      <c r="K27" s="609"/>
      <c r="L27" s="609"/>
      <c r="M27" s="609"/>
      <c r="N27" s="609"/>
      <c r="O27" s="609"/>
      <c r="P27" s="609"/>
      <c r="Q27" s="610"/>
      <c r="R27" s="225"/>
    </row>
    <row r="28" spans="1:18">
      <c r="A28" s="358" t="s">
        <v>6</v>
      </c>
      <c r="B28" s="359"/>
      <c r="C28" s="360"/>
      <c r="D28" s="360"/>
      <c r="E28" s="360"/>
      <c r="F28" s="360"/>
      <c r="G28" s="360"/>
      <c r="H28" s="360"/>
      <c r="I28" s="360"/>
      <c r="J28" s="360"/>
      <c r="K28" s="360"/>
      <c r="L28" s="360"/>
      <c r="M28" s="360"/>
      <c r="N28" s="360"/>
      <c r="O28" s="359"/>
      <c r="P28" s="360"/>
      <c r="Q28" s="30"/>
      <c r="R28" s="224"/>
    </row>
    <row r="29" spans="1:18">
      <c r="A29" s="362" t="s">
        <v>4</v>
      </c>
      <c r="B29" s="359">
        <v>21.205928232087604</v>
      </c>
      <c r="C29" s="360">
        <v>20.338334376459962</v>
      </c>
      <c r="D29" s="360">
        <v>18.697976038201791</v>
      </c>
      <c r="E29" s="360">
        <v>17.567579516850593</v>
      </c>
      <c r="F29" s="360">
        <v>15.135148167684351</v>
      </c>
      <c r="G29" s="360">
        <v>14.547804166602138</v>
      </c>
      <c r="H29" s="360">
        <v>12.808547742882112</v>
      </c>
      <c r="I29" s="360">
        <v>12.083906172740958</v>
      </c>
      <c r="J29" s="360">
        <v>12.736637867604916</v>
      </c>
      <c r="K29" s="360">
        <v>11.844847221944697</v>
      </c>
      <c r="L29" s="360">
        <v>10.339157998157534</v>
      </c>
      <c r="M29" s="360">
        <v>12.206318252353821</v>
      </c>
      <c r="N29" s="360">
        <v>13.588107600543037</v>
      </c>
      <c r="O29" s="505">
        <f>N29-M29</f>
        <v>1.3817893481892156</v>
      </c>
      <c r="P29" s="456">
        <f>N29-I29</f>
        <v>1.5042014278020783</v>
      </c>
      <c r="Q29" s="456">
        <f>+N29-D29</f>
        <v>-5.1098684376587542</v>
      </c>
      <c r="R29" s="224"/>
    </row>
    <row r="30" spans="1:18">
      <c r="A30" s="362" t="s">
        <v>5</v>
      </c>
      <c r="B30" s="359">
        <v>17.035234168975787</v>
      </c>
      <c r="C30" s="360">
        <v>16.170332944856575</v>
      </c>
      <c r="D30" s="360">
        <v>15.931875391574737</v>
      </c>
      <c r="E30" s="360">
        <v>16.074921987769009</v>
      </c>
      <c r="F30" s="360">
        <v>14.864588674812019</v>
      </c>
      <c r="G30" s="360">
        <v>11.919311191458352</v>
      </c>
      <c r="H30" s="360">
        <v>12.621486074338447</v>
      </c>
      <c r="I30" s="360">
        <v>12.839565935350683</v>
      </c>
      <c r="J30" s="360">
        <v>12.222372927830149</v>
      </c>
      <c r="K30" s="360">
        <v>11.151218293348718</v>
      </c>
      <c r="L30" s="360">
        <v>11.190215165553047</v>
      </c>
      <c r="M30" s="360">
        <v>11.49358239334363</v>
      </c>
      <c r="N30" s="360">
        <v>11.67358788504561</v>
      </c>
      <c r="O30" s="505">
        <f t="shared" ref="O30:O31" si="16">N30-M30</f>
        <v>0.18000549170197999</v>
      </c>
      <c r="P30" s="456">
        <f t="shared" ref="P30:P31" si="17">N30-I30</f>
        <v>-1.165978050305073</v>
      </c>
      <c r="Q30" s="456">
        <f t="shared" ref="Q30" si="18">+N30-D30</f>
        <v>-4.2582875065291272</v>
      </c>
      <c r="R30" s="224"/>
    </row>
    <row r="31" spans="1:18">
      <c r="A31" s="358" t="s">
        <v>6</v>
      </c>
      <c r="B31" s="364">
        <v>19.325510935731003</v>
      </c>
      <c r="C31" s="365">
        <v>18.469707447857722</v>
      </c>
      <c r="D31" s="365">
        <v>17.460747425939189</v>
      </c>
      <c r="E31" s="365">
        <v>16.892587520373059</v>
      </c>
      <c r="F31" s="365">
        <v>15.013351926832119</v>
      </c>
      <c r="G31" s="365">
        <v>13.352729794308052</v>
      </c>
      <c r="H31" s="365">
        <v>12.72344492286876</v>
      </c>
      <c r="I31" s="365">
        <v>12.426871226781671</v>
      </c>
      <c r="J31" s="365">
        <v>12.504343562931258</v>
      </c>
      <c r="K31" s="365">
        <v>11.524988192274277</v>
      </c>
      <c r="L31" s="365">
        <v>10.725126649820583</v>
      </c>
      <c r="M31" s="365">
        <v>11.885707415162408</v>
      </c>
      <c r="N31" s="365">
        <v>12.708251110489821</v>
      </c>
      <c r="O31" s="505">
        <f t="shared" si="16"/>
        <v>0.822543695327413</v>
      </c>
      <c r="P31" s="456">
        <f t="shared" si="17"/>
        <v>0.28137988370814959</v>
      </c>
      <c r="Q31" s="456">
        <f>+N31-D31</f>
        <v>-4.7524963154493687</v>
      </c>
      <c r="R31" s="224"/>
    </row>
    <row r="32" spans="1:18">
      <c r="A32" s="362" t="s">
        <v>150</v>
      </c>
      <c r="B32" s="366">
        <f>+B30-B29</f>
        <v>-4.1706940631118172</v>
      </c>
      <c r="C32" s="367">
        <f t="shared" ref="C32:N32" si="19">+C30-C29</f>
        <v>-4.1680014316033862</v>
      </c>
      <c r="D32" s="367">
        <f t="shared" si="19"/>
        <v>-2.7661006466270539</v>
      </c>
      <c r="E32" s="367">
        <f t="shared" si="19"/>
        <v>-1.4926575290815833</v>
      </c>
      <c r="F32" s="367">
        <f t="shared" si="19"/>
        <v>-0.27055949287233183</v>
      </c>
      <c r="G32" s="367">
        <f t="shared" si="19"/>
        <v>-2.6284929751437858</v>
      </c>
      <c r="H32" s="367">
        <f t="shared" si="19"/>
        <v>-0.18706166854366479</v>
      </c>
      <c r="I32" s="367">
        <f t="shared" si="19"/>
        <v>0.75565976260972434</v>
      </c>
      <c r="J32" s="367">
        <f t="shared" si="19"/>
        <v>-0.51426493977476717</v>
      </c>
      <c r="K32" s="367">
        <f t="shared" si="19"/>
        <v>-0.69362892859597913</v>
      </c>
      <c r="L32" s="367">
        <f t="shared" si="19"/>
        <v>0.8510571673955134</v>
      </c>
      <c r="M32" s="367">
        <f t="shared" si="19"/>
        <v>-0.71273585901019132</v>
      </c>
      <c r="N32" s="367">
        <f t="shared" si="19"/>
        <v>-1.9145197154974269</v>
      </c>
      <c r="O32" s="505"/>
      <c r="P32" s="456"/>
      <c r="Q32" s="456"/>
      <c r="R32" s="346"/>
    </row>
    <row r="33" spans="1:18">
      <c r="A33" s="358" t="s">
        <v>145</v>
      </c>
      <c r="B33" s="366"/>
      <c r="C33" s="367"/>
      <c r="D33" s="367"/>
      <c r="E33" s="367"/>
      <c r="F33" s="367"/>
      <c r="G33" s="367"/>
      <c r="H33" s="367"/>
      <c r="I33" s="367"/>
      <c r="J33" s="367"/>
      <c r="K33" s="367"/>
      <c r="L33" s="367"/>
      <c r="M33" s="367"/>
      <c r="N33" s="367"/>
      <c r="O33" s="505"/>
      <c r="P33" s="456"/>
      <c r="Q33" s="456"/>
      <c r="R33" s="225"/>
    </row>
    <row r="34" spans="1:18">
      <c r="A34" s="362" t="s">
        <v>4</v>
      </c>
      <c r="B34" s="359">
        <v>11.802846532440768</v>
      </c>
      <c r="C34" s="360">
        <v>10.560754386981227</v>
      </c>
      <c r="D34" s="360">
        <v>9.9482738932304589</v>
      </c>
      <c r="E34" s="360">
        <v>8.9181558643045431</v>
      </c>
      <c r="F34" s="360">
        <v>9.124427034843773</v>
      </c>
      <c r="G34" s="360">
        <v>7.6525002377525935</v>
      </c>
      <c r="H34" s="360">
        <v>7.4771968670823457</v>
      </c>
      <c r="I34" s="360">
        <v>7.1516895694609106</v>
      </c>
      <c r="J34" s="360">
        <v>6.5721365925111641</v>
      </c>
      <c r="K34" s="360">
        <v>7.4414650220110552</v>
      </c>
      <c r="L34" s="360">
        <v>5.774850020495732</v>
      </c>
      <c r="M34" s="360">
        <v>5.9537535116667515</v>
      </c>
      <c r="N34" s="360">
        <v>8.0108341425676208</v>
      </c>
      <c r="O34" s="505">
        <f>N34-M34</f>
        <v>2.0570806309008693</v>
      </c>
      <c r="P34" s="456">
        <f>N34-I34</f>
        <v>0.85914457310671022</v>
      </c>
      <c r="Q34" s="456">
        <f>+N34-D34</f>
        <v>-1.937439750662838</v>
      </c>
      <c r="R34" s="224"/>
    </row>
    <row r="35" spans="1:18">
      <c r="A35" s="362" t="s">
        <v>5</v>
      </c>
      <c r="B35" s="359">
        <v>7.7084303570134587</v>
      </c>
      <c r="C35" s="360">
        <v>7.0204215336671583</v>
      </c>
      <c r="D35" s="360">
        <v>7.2338306236821488</v>
      </c>
      <c r="E35" s="360">
        <v>7.5222516965912298</v>
      </c>
      <c r="F35" s="360">
        <v>7.8930491253411645</v>
      </c>
      <c r="G35" s="360">
        <v>5.8479453906379071</v>
      </c>
      <c r="H35" s="360">
        <v>6.2222172130020255</v>
      </c>
      <c r="I35" s="360">
        <v>6.6930232547528554</v>
      </c>
      <c r="J35" s="360">
        <v>6.1663674690254338</v>
      </c>
      <c r="K35" s="360">
        <v>5.4211395833448712</v>
      </c>
      <c r="L35" s="360">
        <v>6.5354472971114674</v>
      </c>
      <c r="M35" s="360">
        <v>7.5888150408606219</v>
      </c>
      <c r="N35" s="360">
        <v>4.9561328500318984</v>
      </c>
      <c r="O35" s="505">
        <f t="shared" ref="O35:O36" si="20">N35-M35</f>
        <v>-2.6326821908287235</v>
      </c>
      <c r="P35" s="456">
        <f t="shared" ref="P35:P36" si="21">N35-I35</f>
        <v>-1.736890404720957</v>
      </c>
      <c r="Q35" s="456">
        <f t="shared" ref="Q35" si="22">+N35-D35</f>
        <v>-2.2776977736502504</v>
      </c>
      <c r="R35" s="224"/>
    </row>
    <row r="36" spans="1:18">
      <c r="A36" s="358" t="s">
        <v>6</v>
      </c>
      <c r="B36" s="364">
        <v>9.8813479708719143</v>
      </c>
      <c r="C36" s="365">
        <v>8.8675371526968565</v>
      </c>
      <c r="D36" s="365">
        <v>8.6568086430211348</v>
      </c>
      <c r="E36" s="365">
        <v>8.2366307063384721</v>
      </c>
      <c r="F36" s="365">
        <v>8.5488962397740558</v>
      </c>
      <c r="G36" s="365">
        <v>6.7755867721306968</v>
      </c>
      <c r="H36" s="365">
        <v>6.8724829229514564</v>
      </c>
      <c r="I36" s="365">
        <v>6.9384382396177378</v>
      </c>
      <c r="J36" s="365">
        <v>6.3903012985345207</v>
      </c>
      <c r="K36" s="365">
        <v>6.5379891244116788</v>
      </c>
      <c r="L36" s="365">
        <v>6.1258090635767193</v>
      </c>
      <c r="M36" s="365">
        <v>6.6797404688872142</v>
      </c>
      <c r="N36" s="365">
        <v>6.7125376584328098</v>
      </c>
      <c r="O36" s="505">
        <f t="shared" si="20"/>
        <v>3.2797189545595629E-2</v>
      </c>
      <c r="P36" s="456">
        <f t="shared" si="21"/>
        <v>-0.22590058118492795</v>
      </c>
      <c r="Q36" s="456">
        <f>+N36-D36</f>
        <v>-1.944270984588325</v>
      </c>
      <c r="R36" s="224"/>
    </row>
    <row r="37" spans="1:18">
      <c r="A37" s="369" t="s">
        <v>150</v>
      </c>
      <c r="B37" s="366">
        <f>+B35-B34</f>
        <v>-4.094416175427309</v>
      </c>
      <c r="C37" s="367">
        <f t="shared" ref="C37:N37" si="23">+C35-C34</f>
        <v>-3.5403328533140686</v>
      </c>
      <c r="D37" s="367">
        <f t="shared" si="23"/>
        <v>-2.7144432695483101</v>
      </c>
      <c r="E37" s="367">
        <f t="shared" si="23"/>
        <v>-1.3959041677133133</v>
      </c>
      <c r="F37" s="367">
        <f t="shared" si="23"/>
        <v>-1.2313779095026085</v>
      </c>
      <c r="G37" s="367">
        <f t="shared" si="23"/>
        <v>-1.8045548471146864</v>
      </c>
      <c r="H37" s="367">
        <f t="shared" si="23"/>
        <v>-1.2549796540803202</v>
      </c>
      <c r="I37" s="367">
        <f t="shared" si="23"/>
        <v>-0.45866631470805519</v>
      </c>
      <c r="J37" s="367">
        <f t="shared" si="23"/>
        <v>-0.40576912348573035</v>
      </c>
      <c r="K37" s="367">
        <f t="shared" si="23"/>
        <v>-2.020325438666184</v>
      </c>
      <c r="L37" s="367">
        <f t="shared" si="23"/>
        <v>0.7605972766157354</v>
      </c>
      <c r="M37" s="367">
        <f t="shared" si="23"/>
        <v>1.6350615291938704</v>
      </c>
      <c r="N37" s="367">
        <f t="shared" si="23"/>
        <v>-3.0547012925357224</v>
      </c>
      <c r="O37" s="505"/>
      <c r="P37" s="456"/>
      <c r="Q37" s="456"/>
      <c r="R37" s="225"/>
    </row>
    <row r="38" spans="1:18">
      <c r="A38" s="370" t="s">
        <v>151</v>
      </c>
      <c r="B38" s="366"/>
      <c r="C38" s="367"/>
      <c r="D38" s="367"/>
      <c r="E38" s="367"/>
      <c r="F38" s="367"/>
      <c r="G38" s="367"/>
      <c r="H38" s="367"/>
      <c r="I38" s="367"/>
      <c r="J38" s="367"/>
      <c r="K38" s="367"/>
      <c r="L38" s="367"/>
      <c r="M38" s="367"/>
      <c r="N38" s="367"/>
      <c r="O38" s="505"/>
      <c r="P38" s="456"/>
      <c r="Q38" s="456"/>
      <c r="R38" s="225"/>
    </row>
    <row r="39" spans="1:18">
      <c r="A39" s="369" t="s">
        <v>4</v>
      </c>
      <c r="B39" s="359">
        <v>16.77166983807853</v>
      </c>
      <c r="C39" s="360">
        <v>14.763839268464466</v>
      </c>
      <c r="D39" s="360">
        <v>13.045104727961645</v>
      </c>
      <c r="E39" s="360">
        <v>13.389876728745623</v>
      </c>
      <c r="F39" s="360">
        <v>11.898518724573739</v>
      </c>
      <c r="G39" s="360">
        <v>10.393713271173578</v>
      </c>
      <c r="H39" s="360">
        <v>7.4674369243345726</v>
      </c>
      <c r="I39" s="360">
        <v>8.1200844175454421</v>
      </c>
      <c r="J39" s="360">
        <v>6.79083218906346</v>
      </c>
      <c r="K39" s="360">
        <v>7.0457411852127834</v>
      </c>
      <c r="L39" s="360">
        <v>9.7010261085876728</v>
      </c>
      <c r="M39" s="360">
        <v>8.2946067486302049</v>
      </c>
      <c r="N39" s="360">
        <v>10.075182651031968</v>
      </c>
      <c r="O39" s="505">
        <f>N39-M39</f>
        <v>1.7805759024017629</v>
      </c>
      <c r="P39" s="456">
        <f>N39-I39</f>
        <v>1.9550982334865257</v>
      </c>
      <c r="Q39" s="456">
        <f>+N39-D39</f>
        <v>-2.9699220769296772</v>
      </c>
      <c r="R39" s="224"/>
    </row>
    <row r="40" spans="1:18">
      <c r="A40" s="369" t="s">
        <v>5</v>
      </c>
      <c r="B40" s="359">
        <v>11.80335614349945</v>
      </c>
      <c r="C40" s="360">
        <v>12.798321148266446</v>
      </c>
      <c r="D40" s="360">
        <v>10.522613892100415</v>
      </c>
      <c r="E40" s="360">
        <v>10.919452240577394</v>
      </c>
      <c r="F40" s="360">
        <v>9.8779367087240111</v>
      </c>
      <c r="G40" s="360">
        <v>8.322759751753118</v>
      </c>
      <c r="H40" s="360">
        <v>8.3736188184637932</v>
      </c>
      <c r="I40" s="360">
        <v>8.71573018471552</v>
      </c>
      <c r="J40" s="360">
        <v>9.0594112542581957</v>
      </c>
      <c r="K40" s="360">
        <v>7.0823392400651244</v>
      </c>
      <c r="L40" s="360">
        <v>6.8045108966910499</v>
      </c>
      <c r="M40" s="360">
        <v>9.1211992883491071</v>
      </c>
      <c r="N40" s="360">
        <v>7.9289728336995768</v>
      </c>
      <c r="O40" s="505">
        <f t="shared" ref="O40:O41" si="24">N40-M40</f>
        <v>-1.1922264546495303</v>
      </c>
      <c r="P40" s="456">
        <f t="shared" ref="P40:P41" si="25">N40-I40</f>
        <v>-0.78675735101594313</v>
      </c>
      <c r="Q40" s="456">
        <f t="shared" ref="Q40" si="26">+N40-D40</f>
        <v>-2.5936410584008378</v>
      </c>
      <c r="R40" s="224"/>
    </row>
    <row r="41" spans="1:18">
      <c r="A41" s="370" t="s">
        <v>6</v>
      </c>
      <c r="B41" s="364">
        <v>14.29277853075736</v>
      </c>
      <c r="C41" s="365">
        <v>13.823474342192371</v>
      </c>
      <c r="D41" s="365">
        <v>11.849503432931204</v>
      </c>
      <c r="E41" s="365">
        <v>12.212875444624395</v>
      </c>
      <c r="F41" s="365">
        <v>10.924562968412381</v>
      </c>
      <c r="G41" s="365">
        <v>9.4068237931804575</v>
      </c>
      <c r="H41" s="365">
        <v>7.9022785457340454</v>
      </c>
      <c r="I41" s="365">
        <v>8.4091489531101953</v>
      </c>
      <c r="J41" s="365">
        <v>7.8877403205464605</v>
      </c>
      <c r="K41" s="365">
        <v>7.0640149588383245</v>
      </c>
      <c r="L41" s="365">
        <v>8.3121713431612019</v>
      </c>
      <c r="M41" s="365">
        <v>8.7017715310950088</v>
      </c>
      <c r="N41" s="365">
        <v>8.9884840497871448</v>
      </c>
      <c r="O41" s="505">
        <f t="shared" si="24"/>
        <v>0.28671251869213599</v>
      </c>
      <c r="P41" s="456">
        <f t="shared" si="25"/>
        <v>0.57933509667694949</v>
      </c>
      <c r="Q41" s="456">
        <f>+N41-D41</f>
        <v>-2.8610193831440593</v>
      </c>
      <c r="R41" s="224"/>
    </row>
    <row r="42" spans="1:18">
      <c r="A42" s="369" t="s">
        <v>150</v>
      </c>
      <c r="B42" s="366">
        <f>+B40-B39</f>
        <v>-4.9683136945790807</v>
      </c>
      <c r="C42" s="367">
        <f t="shared" ref="C42:N42" si="27">+C40-C39</f>
        <v>-1.9655181201980199</v>
      </c>
      <c r="D42" s="367">
        <f t="shared" si="27"/>
        <v>-2.5224908358612304</v>
      </c>
      <c r="E42" s="367">
        <f t="shared" si="27"/>
        <v>-2.4704244881682289</v>
      </c>
      <c r="F42" s="367">
        <f t="shared" si="27"/>
        <v>-2.0205820158497279</v>
      </c>
      <c r="G42" s="367">
        <f t="shared" si="27"/>
        <v>-2.0709535194204598</v>
      </c>
      <c r="H42" s="367">
        <f t="shared" si="27"/>
        <v>0.90618189412922057</v>
      </c>
      <c r="I42" s="367">
        <f t="shared" si="27"/>
        <v>0.59564576717007789</v>
      </c>
      <c r="J42" s="367">
        <f t="shared" si="27"/>
        <v>2.2685790651947357</v>
      </c>
      <c r="K42" s="367">
        <f t="shared" si="27"/>
        <v>3.6598054852341022E-2</v>
      </c>
      <c r="L42" s="367">
        <f t="shared" si="27"/>
        <v>-2.8965152118966229</v>
      </c>
      <c r="M42" s="367">
        <f t="shared" si="27"/>
        <v>0.82659253971890223</v>
      </c>
      <c r="N42" s="367">
        <f t="shared" si="27"/>
        <v>-2.1462098173323909</v>
      </c>
      <c r="O42" s="505"/>
      <c r="P42" s="456"/>
      <c r="Q42" s="456"/>
      <c r="R42" s="225"/>
    </row>
    <row r="43" spans="1:18">
      <c r="A43" s="370" t="s">
        <v>152</v>
      </c>
      <c r="B43" s="366"/>
      <c r="C43" s="367"/>
      <c r="D43" s="367"/>
      <c r="E43" s="367"/>
      <c r="F43" s="367"/>
      <c r="G43" s="367"/>
      <c r="H43" s="367"/>
      <c r="I43" s="367"/>
      <c r="J43" s="367"/>
      <c r="K43" s="367"/>
      <c r="L43" s="367"/>
      <c r="M43" s="367"/>
      <c r="N43" s="367"/>
      <c r="O43" s="505"/>
      <c r="P43" s="456"/>
      <c r="Q43" s="456"/>
      <c r="R43" s="225"/>
    </row>
    <row r="44" spans="1:18">
      <c r="A44" s="369" t="s">
        <v>4</v>
      </c>
      <c r="B44" s="359">
        <v>30.695335207956454</v>
      </c>
      <c r="C44" s="360">
        <v>31.289718659134035</v>
      </c>
      <c r="D44" s="360">
        <v>27.8528894770192</v>
      </c>
      <c r="E44" s="360">
        <v>25.904229003220898</v>
      </c>
      <c r="F44" s="360">
        <v>21.418299665365375</v>
      </c>
      <c r="G44" s="360">
        <v>22.640215573694743</v>
      </c>
      <c r="H44" s="360">
        <v>20.181798726741494</v>
      </c>
      <c r="I44" s="360">
        <v>18.298433022186508</v>
      </c>
      <c r="J44" s="360">
        <v>22.029726411086266</v>
      </c>
      <c r="K44" s="360">
        <v>19.014163390101423</v>
      </c>
      <c r="L44" s="360">
        <v>13.529680726335855</v>
      </c>
      <c r="M44" s="360">
        <v>18.513123757923182</v>
      </c>
      <c r="N44" s="360">
        <v>19.424102523115039</v>
      </c>
      <c r="O44" s="505">
        <f>N44-M44</f>
        <v>0.91097876519185661</v>
      </c>
      <c r="P44" s="456">
        <f>N44-I44</f>
        <v>1.1256695009285309</v>
      </c>
      <c r="Q44" s="456">
        <f>+N44-D44</f>
        <v>-8.4287869539041615</v>
      </c>
      <c r="R44" s="224"/>
    </row>
    <row r="45" spans="1:18">
      <c r="A45" s="369" t="s">
        <v>5</v>
      </c>
      <c r="B45" s="359">
        <v>30.728412182463604</v>
      </c>
      <c r="C45" s="360">
        <v>28.645090288660739</v>
      </c>
      <c r="D45" s="360">
        <v>27.519477442983163</v>
      </c>
      <c r="E45" s="360">
        <v>28.221262955929223</v>
      </c>
      <c r="F45" s="360">
        <v>25.647801218970624</v>
      </c>
      <c r="G45" s="360">
        <v>21.013300685246385</v>
      </c>
      <c r="H45" s="360">
        <v>22.155238772947481</v>
      </c>
      <c r="I45" s="360">
        <v>22.130943630232725</v>
      </c>
      <c r="J45" s="360">
        <v>20.186685539538853</v>
      </c>
      <c r="K45" s="360">
        <v>19.76445711780147</v>
      </c>
      <c r="L45" s="360">
        <v>19.056329953787401</v>
      </c>
      <c r="M45" s="360">
        <v>16.232866993518421</v>
      </c>
      <c r="N45" s="360">
        <v>18.72545204714692</v>
      </c>
      <c r="O45" s="505">
        <f t="shared" ref="O45:O46" si="28">N45-M45</f>
        <v>2.492585053628499</v>
      </c>
      <c r="P45" s="456">
        <f>N45-I45</f>
        <v>-3.405491583085805</v>
      </c>
      <c r="Q45" s="456">
        <f t="shared" ref="Q45" si="29">+N45-D45</f>
        <v>-8.7940253958362433</v>
      </c>
      <c r="R45" s="224"/>
    </row>
    <row r="46" spans="1:18">
      <c r="A46" s="370" t="s">
        <v>6</v>
      </c>
      <c r="B46" s="364">
        <v>30.7088098385059</v>
      </c>
      <c r="C46" s="365">
        <v>30.239884954264824</v>
      </c>
      <c r="D46" s="365">
        <v>27.717015889450263</v>
      </c>
      <c r="E46" s="365">
        <v>26.85024441635105</v>
      </c>
      <c r="F46" s="365">
        <v>23.154958635020055</v>
      </c>
      <c r="G46" s="365">
        <v>21.975625656098998</v>
      </c>
      <c r="H46" s="365">
        <v>20.998748479575234</v>
      </c>
      <c r="I46" s="365">
        <v>19.897374047477527</v>
      </c>
      <c r="J46" s="365">
        <v>21.248149737874972</v>
      </c>
      <c r="K46" s="365">
        <v>19.339804028788045</v>
      </c>
      <c r="L46" s="365">
        <v>15.873446489825305</v>
      </c>
      <c r="M46" s="365">
        <v>17.561939011850754</v>
      </c>
      <c r="N46" s="365">
        <v>19.113562469408439</v>
      </c>
      <c r="O46" s="505">
        <f t="shared" si="28"/>
        <v>1.5516234575576853</v>
      </c>
      <c r="P46" s="456">
        <f t="shared" ref="P46" si="30">N46-I46</f>
        <v>-0.78381157806908774</v>
      </c>
      <c r="Q46" s="456">
        <f>+N46-D46</f>
        <v>-8.6034534200418236</v>
      </c>
      <c r="R46" s="224"/>
    </row>
    <row r="47" spans="1:18">
      <c r="A47" s="369" t="s">
        <v>150</v>
      </c>
      <c r="B47" s="366">
        <f>+B45-B44</f>
        <v>3.307697450714997E-2</v>
      </c>
      <c r="C47" s="367">
        <f t="shared" ref="C47:N47" si="31">+C45-C44</f>
        <v>-2.6446283704732956</v>
      </c>
      <c r="D47" s="367">
        <f t="shared" si="31"/>
        <v>-0.33341203403603714</v>
      </c>
      <c r="E47" s="367">
        <f t="shared" si="31"/>
        <v>2.317033952708325</v>
      </c>
      <c r="F47" s="367">
        <f t="shared" si="31"/>
        <v>4.2295015536052496</v>
      </c>
      <c r="G47" s="367">
        <f t="shared" si="31"/>
        <v>-1.6269148884483577</v>
      </c>
      <c r="H47" s="367">
        <f t="shared" si="31"/>
        <v>1.9734400462059867</v>
      </c>
      <c r="I47" s="367">
        <f t="shared" si="31"/>
        <v>3.832510608046217</v>
      </c>
      <c r="J47" s="367">
        <f t="shared" si="31"/>
        <v>-1.8430408715474123</v>
      </c>
      <c r="K47" s="367">
        <f t="shared" si="31"/>
        <v>0.75029372770004699</v>
      </c>
      <c r="L47" s="367">
        <f t="shared" si="31"/>
        <v>5.5266492274515464</v>
      </c>
      <c r="M47" s="367">
        <f t="shared" si="31"/>
        <v>-2.2802567644047613</v>
      </c>
      <c r="N47" s="367">
        <f t="shared" si="31"/>
        <v>-0.69865047596811891</v>
      </c>
      <c r="O47" s="361"/>
      <c r="P47" s="368"/>
      <c r="Q47" s="368"/>
      <c r="R47" s="225"/>
    </row>
    <row r="48" spans="1:18">
      <c r="A48" s="219"/>
      <c r="B48" s="223"/>
      <c r="C48" s="215"/>
      <c r="D48" s="215"/>
      <c r="E48" s="215"/>
      <c r="F48" s="215"/>
      <c r="G48" s="215"/>
      <c r="H48" s="215"/>
      <c r="I48" s="215"/>
      <c r="J48" s="215"/>
      <c r="K48" s="215"/>
      <c r="L48" s="215"/>
      <c r="M48" s="215"/>
      <c r="N48" s="215"/>
      <c r="O48" s="223"/>
      <c r="P48" s="215"/>
      <c r="Q48" s="508"/>
      <c r="R48" s="225"/>
    </row>
    <row r="49" spans="1:1">
      <c r="A49" s="8" t="s">
        <v>58</v>
      </c>
    </row>
  </sheetData>
  <mergeCells count="2">
    <mergeCell ref="A5:Q5"/>
    <mergeCell ref="A27:Q27"/>
  </mergeCells>
  <phoneticPr fontId="35" type="noConversion"/>
  <pageMargins left="0.70866141732283472" right="0.70866141732283472" top="0.74803149606299213" bottom="0.74803149606299213" header="0.31496062992125984" footer="0.31496062992125984"/>
  <pageSetup paperSize="9" scale="71" fitToWidth="0" orientation="landscape" r:id="rId1"/>
  <headerFooter>
    <oddFooter>&amp;LView&amp;R&amp;P/&amp;N</oddFooter>
  </headerFooter>
  <colBreaks count="2" manualBreakCount="2">
    <brk id="18" max="1048575" man="1"/>
    <brk id="26"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23950-FC56-4FB6-A382-62ADE4CCE0AB}">
  <dimension ref="A1:J29"/>
  <sheetViews>
    <sheetView workbookViewId="0"/>
  </sheetViews>
  <sheetFormatPr baseColWidth="10" defaultColWidth="11" defaultRowHeight="14.25"/>
  <sheetData>
    <row r="1" spans="1:10">
      <c r="A1" s="232" t="s">
        <v>193</v>
      </c>
    </row>
    <row r="4" spans="1:10" ht="24">
      <c r="A4" s="357"/>
      <c r="B4" s="327">
        <v>2018</v>
      </c>
      <c r="C4" s="327">
        <v>2019</v>
      </c>
      <c r="D4" s="327">
        <v>2020</v>
      </c>
      <c r="E4" s="327">
        <v>2021</v>
      </c>
      <c r="F4" s="327">
        <v>2022</v>
      </c>
      <c r="G4" s="327">
        <v>2023</v>
      </c>
      <c r="H4" s="327">
        <v>2024</v>
      </c>
      <c r="I4" s="327">
        <v>2025</v>
      </c>
      <c r="J4" s="336" t="s">
        <v>171</v>
      </c>
    </row>
    <row r="5" spans="1:10">
      <c r="A5" s="216"/>
      <c r="B5" s="65"/>
      <c r="C5" s="65"/>
      <c r="D5" s="65"/>
      <c r="E5" s="65"/>
      <c r="F5" s="65"/>
      <c r="G5" s="503"/>
      <c r="H5" s="504"/>
      <c r="I5" s="509"/>
    </row>
    <row r="6" spans="1:10">
      <c r="A6" s="610" t="s">
        <v>189</v>
      </c>
      <c r="B6" s="610"/>
      <c r="C6" s="610"/>
      <c r="D6" s="610"/>
      <c r="E6" s="610"/>
      <c r="F6" s="610"/>
      <c r="G6" s="610"/>
      <c r="H6" s="610"/>
      <c r="I6" s="609"/>
      <c r="J6" s="609"/>
    </row>
    <row r="7" spans="1:10">
      <c r="A7" s="358"/>
      <c r="B7" s="360"/>
      <c r="C7" s="360"/>
      <c r="D7" s="360"/>
      <c r="E7" s="360"/>
      <c r="F7" s="360"/>
      <c r="G7" s="360"/>
      <c r="H7" s="360"/>
      <c r="I7" s="510"/>
      <c r="J7" s="133"/>
    </row>
    <row r="8" spans="1:10">
      <c r="A8" s="358" t="s">
        <v>5</v>
      </c>
      <c r="B8" s="360"/>
      <c r="C8" s="360"/>
      <c r="D8" s="360"/>
      <c r="E8" s="360"/>
      <c r="F8" s="360"/>
      <c r="G8" s="360"/>
      <c r="H8" s="360"/>
      <c r="I8" s="510"/>
      <c r="J8" s="133"/>
    </row>
    <row r="9" spans="1:10">
      <c r="A9" s="511" t="s">
        <v>201</v>
      </c>
      <c r="B9" s="512">
        <v>73.502711929052126</v>
      </c>
      <c r="C9" s="512">
        <v>69.955637002538168</v>
      </c>
      <c r="D9" s="512">
        <v>71.57578316126137</v>
      </c>
      <c r="E9" s="512">
        <v>70.94445300431218</v>
      </c>
      <c r="F9" s="512">
        <v>75.792658687999463</v>
      </c>
      <c r="G9" s="512">
        <v>76.057005446344704</v>
      </c>
      <c r="H9" s="512">
        <v>75.731348851707509</v>
      </c>
      <c r="I9" s="513">
        <v>76.6351783013899</v>
      </c>
      <c r="J9" s="456">
        <f>I9-D9</f>
        <v>5.0593951401285295</v>
      </c>
    </row>
    <row r="10" spans="1:10">
      <c r="A10" s="511" t="s">
        <v>190</v>
      </c>
      <c r="B10" s="512">
        <v>62.224245413477021</v>
      </c>
      <c r="C10" s="512">
        <v>63.315399004000483</v>
      </c>
      <c r="D10" s="512">
        <v>60.411059493969987</v>
      </c>
      <c r="E10" s="512">
        <v>65.595694245888978</v>
      </c>
      <c r="F10" s="512">
        <v>67.126355277857201</v>
      </c>
      <c r="G10" s="512">
        <v>67.86165111085522</v>
      </c>
      <c r="H10" s="512">
        <v>63.728988669760412</v>
      </c>
      <c r="I10" s="513">
        <v>65.244033742187582</v>
      </c>
      <c r="J10" s="456">
        <f t="shared" ref="J10:J11" si="0">I10-D10</f>
        <v>4.8329742482175959</v>
      </c>
    </row>
    <row r="11" spans="1:10">
      <c r="A11" s="362" t="s">
        <v>191</v>
      </c>
      <c r="B11" s="360">
        <v>57.098146753656565</v>
      </c>
      <c r="C11" s="360">
        <v>59.236545198450941</v>
      </c>
      <c r="D11" s="360">
        <v>58.470135745101537</v>
      </c>
      <c r="E11" s="360">
        <v>60.826978367992012</v>
      </c>
      <c r="F11" s="360">
        <v>64.701722387629871</v>
      </c>
      <c r="G11" s="360">
        <v>65.486607859637672</v>
      </c>
      <c r="H11" s="360">
        <v>59.436050480152012</v>
      </c>
      <c r="I11" s="514">
        <v>58.675846759992289</v>
      </c>
      <c r="J11" s="456">
        <f t="shared" si="0"/>
        <v>0.20571101489075261</v>
      </c>
    </row>
    <row r="12" spans="1:10">
      <c r="A12" s="362" t="s">
        <v>192</v>
      </c>
      <c r="B12" s="360">
        <v>37.353239632616564</v>
      </c>
      <c r="C12" s="360">
        <v>41.610677753543889</v>
      </c>
      <c r="D12" s="360">
        <v>35.526532057318633</v>
      </c>
      <c r="E12" s="360">
        <v>41.234008382364756</v>
      </c>
      <c r="F12" s="360">
        <v>45.24482432745684</v>
      </c>
      <c r="G12" s="360">
        <v>39.391135482189377</v>
      </c>
      <c r="H12" s="360">
        <v>39.75427248966097</v>
      </c>
      <c r="I12" s="514">
        <v>43.04757630460562</v>
      </c>
      <c r="J12" s="456">
        <f>I12-D12</f>
        <v>7.5210442472869872</v>
      </c>
    </row>
    <row r="13" spans="1:10">
      <c r="A13" s="358" t="s">
        <v>6</v>
      </c>
      <c r="B13" s="365">
        <v>62.541836388134818</v>
      </c>
      <c r="C13" s="365">
        <v>61.999883038782443</v>
      </c>
      <c r="D13" s="365">
        <v>61.151007303757332</v>
      </c>
      <c r="E13" s="365">
        <v>63.326300730443528</v>
      </c>
      <c r="F13" s="365">
        <v>67.875059232853843</v>
      </c>
      <c r="G13" s="365">
        <v>67.526862003422863</v>
      </c>
      <c r="H13" s="365">
        <v>64.948878763874035</v>
      </c>
      <c r="I13" s="515">
        <v>66.852786622059</v>
      </c>
      <c r="J13" s="516">
        <f>I13-D13</f>
        <v>5.7017793183016678</v>
      </c>
    </row>
    <row r="14" spans="1:10">
      <c r="A14" s="358"/>
      <c r="B14" s="365"/>
      <c r="C14" s="365"/>
      <c r="D14" s="365"/>
      <c r="E14" s="365"/>
      <c r="F14" s="365"/>
      <c r="G14" s="365"/>
      <c r="H14" s="365"/>
      <c r="I14" s="517"/>
      <c r="J14" s="516"/>
    </row>
    <row r="15" spans="1:10">
      <c r="A15" s="358" t="s">
        <v>4</v>
      </c>
      <c r="B15" s="360"/>
      <c r="C15" s="360"/>
      <c r="D15" s="360"/>
      <c r="E15" s="360"/>
      <c r="F15" s="360"/>
      <c r="G15" s="360"/>
      <c r="H15" s="360"/>
      <c r="I15" s="510"/>
      <c r="J15" s="456"/>
    </row>
    <row r="16" spans="1:10">
      <c r="A16" s="511" t="s">
        <v>201</v>
      </c>
      <c r="B16" s="512">
        <v>72.171008521763895</v>
      </c>
      <c r="C16" s="512">
        <v>74.579567155655596</v>
      </c>
      <c r="D16" s="512">
        <v>73.091597106881991</v>
      </c>
      <c r="E16" s="512">
        <v>74.327293435419335</v>
      </c>
      <c r="F16" s="512">
        <v>75.963189916891466</v>
      </c>
      <c r="G16" s="512">
        <v>76.399843796455741</v>
      </c>
      <c r="H16" s="512">
        <v>73.688757111541207</v>
      </c>
      <c r="I16" s="513">
        <v>71.080826555296667</v>
      </c>
      <c r="J16" s="518">
        <f>I16-D16</f>
        <v>-2.010770551585324</v>
      </c>
    </row>
    <row r="17" spans="1:10">
      <c r="A17" s="511" t="s">
        <v>190</v>
      </c>
      <c r="B17" s="512">
        <v>79.361635792449974</v>
      </c>
      <c r="C17" s="512">
        <v>81.133074384894499</v>
      </c>
      <c r="D17" s="512">
        <v>82.3959867015664</v>
      </c>
      <c r="E17" s="512">
        <v>83.863398351997702</v>
      </c>
      <c r="F17" s="512">
        <v>86.169207985377355</v>
      </c>
      <c r="G17" s="512">
        <v>87.535183466079488</v>
      </c>
      <c r="H17" s="512">
        <v>86.19999377171564</v>
      </c>
      <c r="I17" s="513">
        <v>84.986433216420963</v>
      </c>
      <c r="J17" s="518">
        <f t="shared" ref="J17:J19" si="1">I17-D17</f>
        <v>2.5904465148545626</v>
      </c>
    </row>
    <row r="18" spans="1:10">
      <c r="A18" s="362" t="s">
        <v>191</v>
      </c>
      <c r="B18" s="360">
        <v>81.906948882700149</v>
      </c>
      <c r="C18" s="360">
        <v>82.19346437876348</v>
      </c>
      <c r="D18" s="360">
        <v>82.828299022881723</v>
      </c>
      <c r="E18" s="360">
        <v>86.186685054114406</v>
      </c>
      <c r="F18" s="360">
        <v>87.372614514076645</v>
      </c>
      <c r="G18" s="360">
        <v>90.903700289673068</v>
      </c>
      <c r="H18" s="360">
        <v>86.899057933091157</v>
      </c>
      <c r="I18" s="514">
        <v>87.517592135024174</v>
      </c>
      <c r="J18" s="518">
        <f>I18-D18</f>
        <v>4.689293112142451</v>
      </c>
    </row>
    <row r="19" spans="1:10">
      <c r="A19" s="362" t="s">
        <v>192</v>
      </c>
      <c r="B19" s="360">
        <v>75.63819420721633</v>
      </c>
      <c r="C19" s="360">
        <v>79.43613978096991</v>
      </c>
      <c r="D19" s="360">
        <v>75.641788307022097</v>
      </c>
      <c r="E19" s="360">
        <v>79.373198602507131</v>
      </c>
      <c r="F19" s="360">
        <v>79.330303290815337</v>
      </c>
      <c r="G19" s="360">
        <v>83.125814086984491</v>
      </c>
      <c r="H19" s="360">
        <v>80.971092976235965</v>
      </c>
      <c r="I19" s="514">
        <v>82.012073386723998</v>
      </c>
      <c r="J19" s="518">
        <f t="shared" si="1"/>
        <v>6.3702850797019011</v>
      </c>
    </row>
    <row r="20" spans="1:10">
      <c r="A20" s="358" t="s">
        <v>6</v>
      </c>
      <c r="B20" s="365">
        <v>75.430079287566073</v>
      </c>
      <c r="C20" s="365">
        <v>77.575392474058063</v>
      </c>
      <c r="D20" s="365">
        <v>76.48344831992226</v>
      </c>
      <c r="E20" s="365">
        <v>78.155314541386815</v>
      </c>
      <c r="F20" s="365">
        <v>79.609219351087233</v>
      </c>
      <c r="G20" s="365">
        <v>81.25091080679573</v>
      </c>
      <c r="H20" s="365">
        <v>78.700734311574351</v>
      </c>
      <c r="I20" s="515">
        <v>76.982903128318625</v>
      </c>
      <c r="J20" s="516">
        <f>I20-D20</f>
        <v>0.49945480839636502</v>
      </c>
    </row>
    <row r="21" spans="1:10">
      <c r="A21" s="369"/>
      <c r="B21" s="360"/>
      <c r="C21" s="360"/>
      <c r="D21" s="360"/>
      <c r="E21" s="360"/>
      <c r="F21" s="360"/>
      <c r="G21" s="360"/>
      <c r="H21" s="360"/>
      <c r="I21" s="510"/>
      <c r="J21" s="363"/>
    </row>
    <row r="22" spans="1:10">
      <c r="A22" s="519" t="s">
        <v>150</v>
      </c>
      <c r="B22" s="360"/>
      <c r="C22" s="360"/>
      <c r="D22" s="360"/>
      <c r="E22" s="360"/>
      <c r="F22" s="360"/>
      <c r="G22" s="360"/>
      <c r="H22" s="360"/>
      <c r="I22" s="510"/>
      <c r="J22" s="363"/>
    </row>
    <row r="23" spans="1:10">
      <c r="A23" s="511" t="s">
        <v>201</v>
      </c>
      <c r="B23" s="512">
        <f>+B9-B16</f>
        <v>1.3317034072882308</v>
      </c>
      <c r="C23" s="512">
        <f t="shared" ref="C23:H27" si="2">+C9-C16</f>
        <v>-4.6239301531174277</v>
      </c>
      <c r="D23" s="512">
        <f t="shared" si="2"/>
        <v>-1.5158139456206214</v>
      </c>
      <c r="E23" s="512">
        <f t="shared" si="2"/>
        <v>-3.3828404311071552</v>
      </c>
      <c r="F23" s="512">
        <f t="shared" si="2"/>
        <v>-0.17053122889200267</v>
      </c>
      <c r="G23" s="512">
        <f t="shared" si="2"/>
        <v>-0.34283835011103747</v>
      </c>
      <c r="H23" s="512">
        <f t="shared" si="2"/>
        <v>2.0425917401663014</v>
      </c>
      <c r="I23" s="520">
        <f>+I9-I16</f>
        <v>5.5543517460932321</v>
      </c>
      <c r="J23" s="521"/>
    </row>
    <row r="24" spans="1:10">
      <c r="A24" s="511" t="s">
        <v>190</v>
      </c>
      <c r="B24" s="512">
        <f>+B10-B17</f>
        <v>-17.137390378972952</v>
      </c>
      <c r="C24" s="512">
        <f t="shared" si="2"/>
        <v>-17.817675380894016</v>
      </c>
      <c r="D24" s="512">
        <f t="shared" si="2"/>
        <v>-21.984927207596414</v>
      </c>
      <c r="E24" s="512">
        <f t="shared" si="2"/>
        <v>-18.267704106108724</v>
      </c>
      <c r="F24" s="512">
        <f t="shared" si="2"/>
        <v>-19.042852707520154</v>
      </c>
      <c r="G24" s="512">
        <f t="shared" si="2"/>
        <v>-19.673532355224268</v>
      </c>
      <c r="H24" s="512">
        <f t="shared" si="2"/>
        <v>-22.471005101955228</v>
      </c>
      <c r="I24" s="520">
        <f>+I10-I17</f>
        <v>-19.74239947423338</v>
      </c>
      <c r="J24" s="522"/>
    </row>
    <row r="25" spans="1:10">
      <c r="A25" s="362" t="s">
        <v>191</v>
      </c>
      <c r="B25" s="512">
        <f>+B11-B18</f>
        <v>-24.808802129043585</v>
      </c>
      <c r="C25" s="512">
        <f t="shared" si="2"/>
        <v>-22.956919180312539</v>
      </c>
      <c r="D25" s="512">
        <f t="shared" si="2"/>
        <v>-24.358163277780186</v>
      </c>
      <c r="E25" s="512">
        <f t="shared" si="2"/>
        <v>-25.359706686122394</v>
      </c>
      <c r="F25" s="512">
        <f t="shared" si="2"/>
        <v>-22.670892126446773</v>
      </c>
      <c r="G25" s="512">
        <f t="shared" si="2"/>
        <v>-25.417092430035396</v>
      </c>
      <c r="H25" s="512">
        <f t="shared" si="2"/>
        <v>-27.463007452939145</v>
      </c>
      <c r="I25" s="520">
        <f>+I11-I18</f>
        <v>-28.841745375031884</v>
      </c>
      <c r="J25" s="522"/>
    </row>
    <row r="26" spans="1:10">
      <c r="A26" s="362" t="s">
        <v>192</v>
      </c>
      <c r="B26" s="512">
        <f>+B12-B19</f>
        <v>-38.284954574599766</v>
      </c>
      <c r="C26" s="512">
        <f t="shared" si="2"/>
        <v>-37.82546202742602</v>
      </c>
      <c r="D26" s="512">
        <f t="shared" si="2"/>
        <v>-40.115256249703464</v>
      </c>
      <c r="E26" s="512">
        <f t="shared" si="2"/>
        <v>-38.139190220142375</v>
      </c>
      <c r="F26" s="512">
        <f t="shared" si="2"/>
        <v>-34.085478963358497</v>
      </c>
      <c r="G26" s="512">
        <f t="shared" si="2"/>
        <v>-43.734678604795114</v>
      </c>
      <c r="H26" s="512">
        <f t="shared" si="2"/>
        <v>-41.216820486574996</v>
      </c>
      <c r="I26" s="520">
        <f>+I12-I19</f>
        <v>-38.964497082118378</v>
      </c>
      <c r="J26" s="521"/>
    </row>
    <row r="27" spans="1:10">
      <c r="A27" s="358" t="s">
        <v>6</v>
      </c>
      <c r="B27" s="523">
        <f>+B13-B20</f>
        <v>-12.888242899431255</v>
      </c>
      <c r="C27" s="523">
        <f t="shared" si="2"/>
        <v>-15.57550943527562</v>
      </c>
      <c r="D27" s="523">
        <f t="shared" si="2"/>
        <v>-15.332441016164928</v>
      </c>
      <c r="E27" s="523">
        <f t="shared" si="2"/>
        <v>-14.829013810943287</v>
      </c>
      <c r="F27" s="523">
        <f t="shared" si="2"/>
        <v>-11.73416011823339</v>
      </c>
      <c r="G27" s="523">
        <f t="shared" si="2"/>
        <v>-13.724048803372867</v>
      </c>
      <c r="H27" s="523">
        <f t="shared" si="2"/>
        <v>-13.751855547700316</v>
      </c>
      <c r="I27" s="524">
        <f>+I13-I20</f>
        <v>-10.130116506259625</v>
      </c>
      <c r="J27" s="521"/>
    </row>
    <row r="28" spans="1:10">
      <c r="A28" s="525"/>
      <c r="B28" s="526"/>
      <c r="C28" s="526"/>
      <c r="D28" s="526"/>
      <c r="E28" s="526"/>
      <c r="F28" s="526"/>
      <c r="G28" s="526"/>
      <c r="H28" s="526"/>
      <c r="I28" s="527"/>
      <c r="J28" s="528"/>
    </row>
    <row r="29" spans="1:10">
      <c r="A29" s="8" t="s">
        <v>188</v>
      </c>
    </row>
  </sheetData>
  <mergeCells count="1">
    <mergeCell ref="A6: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7</vt:i4>
      </vt:variant>
    </vt:vector>
  </HeadingPairs>
  <TitlesOfParts>
    <vt:vector size="22" baseType="lpstr">
      <vt:lpstr>Inhoudstafel</vt:lpstr>
      <vt:lpstr>1_werkgelegenheid_werkloosheid</vt:lpstr>
      <vt:lpstr>2_Absolute cijfers</vt:lpstr>
      <vt:lpstr>Grafiek 1</vt:lpstr>
      <vt:lpstr>3_Werkgelegenheidsgraad</vt:lpstr>
      <vt:lpstr>Grafiek 2</vt:lpstr>
      <vt:lpstr>4_Contracttype</vt:lpstr>
      <vt:lpstr>Bijlage 1 - Aanvullingen</vt:lpstr>
      <vt:lpstr>Bijlage 2 - Pendel</vt:lpstr>
      <vt:lpstr>Bijlage 3 - Arbeidskwaliteit</vt:lpstr>
      <vt:lpstr>Bijlage 4 - WGHgr. 1989-2025</vt:lpstr>
      <vt:lpstr>Bijlage 5 - Herkomst 1</vt:lpstr>
      <vt:lpstr>Bijlage 5 - Herkomst_Grafiek</vt:lpstr>
      <vt:lpstr>Bijlage 6 - Herkomst &amp; geslacht</vt:lpstr>
      <vt:lpstr>Bijlage 7 - # kind &amp; geslacht</vt:lpstr>
      <vt:lpstr>'Bijlage 2 - Pendel'!Zone_d_impression</vt:lpstr>
      <vt:lpstr>'Bijlage 4 - WGHgr. 1989-2025'!Zone_d_impression</vt:lpstr>
      <vt:lpstr>'Bijlage 5 - Herkomst 1'!Zone_d_impression</vt:lpstr>
      <vt:lpstr>'Bijlage 5 - Herkomst_Grafiek'!Zone_d_impression</vt:lpstr>
      <vt:lpstr>'Grafiek 1'!Zone_d_impression</vt:lpstr>
      <vt:lpstr>'Grafiek 2'!Zone_d_impression</vt:lpstr>
      <vt:lpstr>Inhoudstafel!Zone_d_impression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DEL MOLINO TALAVERA Sara</cp:lastModifiedBy>
  <cp:lastPrinted>2026-05-22T14:55:07Z</cp:lastPrinted>
  <dcterms:created xsi:type="dcterms:W3CDTF">2018-03-29T14:20:25Z</dcterms:created>
  <dcterms:modified xsi:type="dcterms:W3CDTF">2026-05-27T12:24:37Z</dcterms:modified>
</cp:coreProperties>
</file>