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FSE\3 programmation 2021-2027\8. Communication - Pub\Liste opérations\"/>
    </mc:Choice>
  </mc:AlternateContent>
  <xr:revisionPtr revIDLastSave="0" documentId="13_ncr:1_{A51DBD2C-D1F6-4BCE-BC9D-261E2C4D857D}" xr6:coauthVersionLast="47" xr6:coauthVersionMax="47" xr10:uidLastSave="{00000000-0000-0000-0000-000000000000}"/>
  <bookViews>
    <workbookView xWindow="-108" yWindow="-108" windowWidth="23256" windowHeight="12456" firstSheet="1" activeTab="1" xr2:uid="{00000000-000D-0000-FFFF-FFFF00000000}"/>
  </bookViews>
  <sheets>
    <sheet name="Récapitulation opérations FSE+" sheetId="4" state="hidden" r:id="rId1"/>
    <sheet name="Opérations FSE+" sheetId="2" r:id="rId2"/>
    <sheet name="Définition des champs" sheetId="5" r:id="rId3"/>
    <sheet name="Info" sheetId="3" state="hidden" r:id="rId4"/>
  </sheets>
  <definedNames>
    <definedName name="_xlnm._FilterDatabase" localSheetId="3" hidden="1">Info!$A$1:$J$112</definedName>
    <definedName name="_xlnm._FilterDatabase" localSheetId="1" hidden="1">'Opérations FSE+'!$B$2:$L$2</definedName>
    <definedName name="_xlnm._FilterDatabase" localSheetId="0" hidden="1">'Récapitulation opérations FSE+'!$A$3:$I$19</definedName>
    <definedName name="_Hlk102562282" localSheetId="1">'Opérations FSE+'!#REF!</definedName>
    <definedName name="_Hlk102562291" localSheetId="1">'Opérations FSE+'!#REF!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B5" i="2"/>
  <c r="B6" i="2"/>
  <c r="B7" i="2"/>
  <c r="B8" i="2"/>
  <c r="B9" i="2"/>
  <c r="B10" i="2"/>
  <c r="B11" i="2"/>
  <c r="B12" i="2"/>
  <c r="B3" i="2"/>
  <c r="C35" i="2"/>
  <c r="C34" i="2"/>
  <c r="C33" i="2"/>
  <c r="C32" i="2"/>
  <c r="C31" i="2"/>
  <c r="C30" i="2"/>
  <c r="B68" i="2"/>
  <c r="B67" i="2"/>
  <c r="B66" i="2"/>
  <c r="B65" i="2"/>
  <c r="B64" i="2"/>
  <c r="B63" i="2"/>
  <c r="B62" i="2"/>
  <c r="B61" i="2"/>
  <c r="B60" i="2"/>
  <c r="B59" i="2"/>
  <c r="B58" i="2"/>
  <c r="B57" i="2"/>
  <c r="B56" i="2"/>
  <c r="B35" i="2"/>
  <c r="B34" i="2"/>
  <c r="B33" i="2"/>
  <c r="B32" i="2"/>
  <c r="B31" i="2"/>
  <c r="B30" i="2"/>
  <c r="B28" i="2"/>
  <c r="B27" i="2"/>
  <c r="B26" i="2"/>
  <c r="B25" i="2"/>
  <c r="B15" i="2"/>
  <c r="B16" i="2"/>
  <c r="B17" i="2"/>
  <c r="B18" i="2"/>
  <c r="B19" i="2"/>
  <c r="B20" i="2"/>
  <c r="B21" i="2"/>
  <c r="B22" i="2"/>
  <c r="B23" i="2"/>
  <c r="B24" i="2"/>
  <c r="B14" i="2"/>
  <c r="B17" i="4"/>
  <c r="B4" i="4"/>
  <c r="B5" i="4"/>
  <c r="B6" i="4"/>
  <c r="B7" i="4"/>
  <c r="B8" i="4"/>
  <c r="B9" i="4"/>
  <c r="B10" i="4"/>
  <c r="B11" i="4"/>
  <c r="B12" i="4"/>
  <c r="B13" i="4"/>
  <c r="B14" i="4"/>
  <c r="B15" i="4"/>
  <c r="B16" i="4"/>
  <c r="B18" i="4"/>
  <c r="B19" i="4"/>
  <c r="L12" i="2"/>
  <c r="B38" i="2"/>
  <c r="B39" i="2"/>
  <c r="B40" i="2"/>
  <c r="B41" i="2"/>
  <c r="B42" i="2"/>
  <c r="B43" i="2"/>
  <c r="B44" i="2"/>
  <c r="B45" i="2"/>
  <c r="B46" i="2"/>
  <c r="B47" i="2"/>
  <c r="B48" i="2"/>
  <c r="B49" i="2"/>
  <c r="B50" i="2"/>
  <c r="B51" i="2"/>
  <c r="B52" i="2"/>
  <c r="B53" i="2"/>
  <c r="B54" i="2"/>
  <c r="B55" i="2"/>
  <c r="B37" i="2"/>
  <c r="L48" i="2" l="1"/>
  <c r="K48" i="2"/>
  <c r="J48" i="2"/>
  <c r="I48" i="2"/>
  <c r="H48" i="2"/>
  <c r="D48" i="2"/>
  <c r="C48" i="2"/>
  <c r="H4" i="2"/>
  <c r="I4" i="2"/>
  <c r="J4" i="2"/>
  <c r="K4" i="2"/>
  <c r="L4" i="2"/>
  <c r="H5" i="2"/>
  <c r="I5" i="2"/>
  <c r="J5" i="2"/>
  <c r="K5" i="2"/>
  <c r="L5" i="2"/>
  <c r="H6" i="2"/>
  <c r="I6" i="2"/>
  <c r="J6" i="2"/>
  <c r="K6" i="2"/>
  <c r="L6" i="2"/>
  <c r="H7" i="2"/>
  <c r="I7" i="2"/>
  <c r="J7" i="2"/>
  <c r="K7" i="2"/>
  <c r="L7" i="2"/>
  <c r="H8" i="2"/>
  <c r="I8" i="2"/>
  <c r="J8" i="2"/>
  <c r="K8" i="2"/>
  <c r="L8" i="2"/>
  <c r="H9" i="2"/>
  <c r="I9" i="2"/>
  <c r="J9" i="2"/>
  <c r="K9" i="2"/>
  <c r="L9" i="2"/>
  <c r="H10" i="2"/>
  <c r="I10" i="2"/>
  <c r="J10" i="2"/>
  <c r="K10" i="2"/>
  <c r="L10" i="2"/>
  <c r="H11" i="2"/>
  <c r="I11" i="2"/>
  <c r="J11" i="2"/>
  <c r="K11" i="2"/>
  <c r="L11" i="2"/>
  <c r="H12" i="2"/>
  <c r="I12" i="2"/>
  <c r="J12" i="2"/>
  <c r="K12" i="2"/>
  <c r="H14" i="2"/>
  <c r="I14" i="2"/>
  <c r="J14" i="2"/>
  <c r="K14" i="2"/>
  <c r="L14" i="2"/>
  <c r="H15" i="2"/>
  <c r="I15" i="2"/>
  <c r="J15" i="2"/>
  <c r="K15" i="2"/>
  <c r="L15" i="2"/>
  <c r="H16" i="2"/>
  <c r="I16" i="2"/>
  <c r="J16" i="2"/>
  <c r="K16" i="2"/>
  <c r="L16" i="2"/>
  <c r="H17" i="2"/>
  <c r="I17" i="2"/>
  <c r="J17" i="2"/>
  <c r="K17" i="2"/>
  <c r="L17" i="2"/>
  <c r="H18" i="2"/>
  <c r="I18" i="2"/>
  <c r="J18" i="2"/>
  <c r="K18" i="2"/>
  <c r="L18" i="2"/>
  <c r="H19" i="2"/>
  <c r="I19" i="2"/>
  <c r="J19" i="2"/>
  <c r="K19" i="2"/>
  <c r="L19" i="2"/>
  <c r="H20" i="2"/>
  <c r="I20" i="2"/>
  <c r="J20" i="2"/>
  <c r="K20" i="2"/>
  <c r="L20" i="2"/>
  <c r="H21" i="2"/>
  <c r="I21" i="2"/>
  <c r="J21" i="2"/>
  <c r="K21" i="2"/>
  <c r="L21" i="2"/>
  <c r="H22" i="2"/>
  <c r="I22" i="2"/>
  <c r="J22" i="2"/>
  <c r="K22" i="2"/>
  <c r="L22" i="2"/>
  <c r="H23" i="2"/>
  <c r="I23" i="2"/>
  <c r="J23" i="2"/>
  <c r="K23" i="2"/>
  <c r="L23" i="2"/>
  <c r="H24" i="2"/>
  <c r="I24" i="2"/>
  <c r="J24" i="2"/>
  <c r="K24" i="2"/>
  <c r="L24" i="2"/>
  <c r="H25" i="2"/>
  <c r="I25" i="2"/>
  <c r="J25" i="2"/>
  <c r="K25" i="2"/>
  <c r="L25" i="2"/>
  <c r="H26" i="2"/>
  <c r="I26" i="2"/>
  <c r="J26" i="2"/>
  <c r="K26" i="2"/>
  <c r="L26" i="2"/>
  <c r="H27" i="2"/>
  <c r="I27" i="2"/>
  <c r="J27" i="2"/>
  <c r="K27" i="2"/>
  <c r="L27" i="2"/>
  <c r="H28" i="2"/>
  <c r="I28" i="2"/>
  <c r="J28" i="2"/>
  <c r="K28" i="2"/>
  <c r="L28" i="2"/>
  <c r="H30" i="2"/>
  <c r="I30" i="2"/>
  <c r="J30" i="2"/>
  <c r="K30" i="2"/>
  <c r="L30" i="2"/>
  <c r="H31" i="2"/>
  <c r="I31" i="2"/>
  <c r="J31" i="2"/>
  <c r="K31" i="2"/>
  <c r="L31" i="2"/>
  <c r="H32" i="2"/>
  <c r="I32" i="2"/>
  <c r="J32" i="2"/>
  <c r="K32" i="2"/>
  <c r="L32" i="2"/>
  <c r="H33" i="2"/>
  <c r="I33" i="2"/>
  <c r="J33" i="2"/>
  <c r="K33" i="2"/>
  <c r="L33" i="2"/>
  <c r="H34" i="2"/>
  <c r="I34" i="2"/>
  <c r="J34" i="2"/>
  <c r="K34" i="2"/>
  <c r="L34" i="2"/>
  <c r="H35" i="2"/>
  <c r="I35" i="2"/>
  <c r="J35" i="2"/>
  <c r="K35" i="2"/>
  <c r="L35" i="2"/>
  <c r="H37" i="2"/>
  <c r="I37" i="2"/>
  <c r="J37" i="2"/>
  <c r="K37" i="2"/>
  <c r="L37" i="2"/>
  <c r="H38" i="2"/>
  <c r="I38" i="2"/>
  <c r="J38" i="2"/>
  <c r="K38" i="2"/>
  <c r="L38" i="2"/>
  <c r="H39" i="2"/>
  <c r="I39" i="2"/>
  <c r="J39" i="2"/>
  <c r="K39" i="2"/>
  <c r="L39" i="2"/>
  <c r="H40" i="2"/>
  <c r="I40" i="2"/>
  <c r="J40" i="2"/>
  <c r="K40" i="2"/>
  <c r="L40" i="2"/>
  <c r="H41" i="2"/>
  <c r="I41" i="2"/>
  <c r="J41" i="2"/>
  <c r="K41" i="2"/>
  <c r="L41" i="2"/>
  <c r="H42" i="2"/>
  <c r="I42" i="2"/>
  <c r="J42" i="2"/>
  <c r="K42" i="2"/>
  <c r="L42" i="2"/>
  <c r="H43" i="2"/>
  <c r="I43" i="2"/>
  <c r="J43" i="2"/>
  <c r="K43" i="2"/>
  <c r="L43" i="2"/>
  <c r="H44" i="2"/>
  <c r="I44" i="2"/>
  <c r="J44" i="2"/>
  <c r="K44" i="2"/>
  <c r="L44" i="2"/>
  <c r="H45" i="2"/>
  <c r="I45" i="2"/>
  <c r="J45" i="2"/>
  <c r="K45" i="2"/>
  <c r="L45" i="2"/>
  <c r="H46" i="2"/>
  <c r="I46" i="2"/>
  <c r="J46" i="2"/>
  <c r="K46" i="2"/>
  <c r="L46" i="2"/>
  <c r="H47" i="2"/>
  <c r="I47" i="2"/>
  <c r="J47" i="2"/>
  <c r="K47" i="2"/>
  <c r="L47" i="2"/>
  <c r="H49" i="2"/>
  <c r="I49" i="2"/>
  <c r="J49" i="2"/>
  <c r="K49" i="2"/>
  <c r="L49" i="2"/>
  <c r="H50" i="2"/>
  <c r="I50" i="2"/>
  <c r="J50" i="2"/>
  <c r="K50" i="2"/>
  <c r="L50" i="2"/>
  <c r="H51" i="2"/>
  <c r="I51" i="2"/>
  <c r="J51" i="2"/>
  <c r="K51" i="2"/>
  <c r="L51" i="2"/>
  <c r="H52" i="2"/>
  <c r="I52" i="2"/>
  <c r="J52" i="2"/>
  <c r="K52" i="2"/>
  <c r="L52" i="2"/>
  <c r="H53" i="2"/>
  <c r="I53" i="2"/>
  <c r="J53" i="2"/>
  <c r="K53" i="2"/>
  <c r="L53" i="2"/>
  <c r="H54" i="2"/>
  <c r="I54" i="2"/>
  <c r="J54" i="2"/>
  <c r="K54" i="2"/>
  <c r="L54" i="2"/>
  <c r="H55" i="2"/>
  <c r="I55" i="2"/>
  <c r="J55" i="2"/>
  <c r="K55" i="2"/>
  <c r="L55" i="2"/>
  <c r="H56" i="2"/>
  <c r="I56" i="2"/>
  <c r="J56" i="2"/>
  <c r="K56" i="2"/>
  <c r="L56" i="2"/>
  <c r="H57" i="2"/>
  <c r="I57" i="2"/>
  <c r="J57" i="2"/>
  <c r="K57" i="2"/>
  <c r="L57" i="2"/>
  <c r="H58" i="2"/>
  <c r="I58" i="2"/>
  <c r="J58" i="2"/>
  <c r="K58" i="2"/>
  <c r="L58" i="2"/>
  <c r="H59" i="2"/>
  <c r="I59" i="2"/>
  <c r="J59" i="2"/>
  <c r="K59" i="2"/>
  <c r="L59" i="2"/>
  <c r="H60" i="2"/>
  <c r="I60" i="2"/>
  <c r="J60" i="2"/>
  <c r="K60" i="2"/>
  <c r="L60" i="2"/>
  <c r="H61" i="2"/>
  <c r="I61" i="2"/>
  <c r="J61" i="2"/>
  <c r="K61" i="2"/>
  <c r="L61" i="2"/>
  <c r="H62" i="2"/>
  <c r="I62" i="2"/>
  <c r="J62" i="2"/>
  <c r="K62" i="2"/>
  <c r="L62" i="2"/>
  <c r="H63" i="2"/>
  <c r="I63" i="2"/>
  <c r="J63" i="2"/>
  <c r="K63" i="2"/>
  <c r="L63" i="2"/>
  <c r="H64" i="2"/>
  <c r="I64" i="2"/>
  <c r="J64" i="2"/>
  <c r="K64" i="2"/>
  <c r="L64" i="2"/>
  <c r="H65" i="2"/>
  <c r="I65" i="2"/>
  <c r="J65" i="2"/>
  <c r="K65" i="2"/>
  <c r="L65" i="2"/>
  <c r="H66" i="2"/>
  <c r="I66" i="2"/>
  <c r="J66" i="2"/>
  <c r="K66" i="2"/>
  <c r="L66" i="2"/>
  <c r="H67" i="2"/>
  <c r="I67" i="2"/>
  <c r="J67" i="2"/>
  <c r="K67" i="2"/>
  <c r="L67" i="2"/>
  <c r="H68" i="2"/>
  <c r="I68" i="2"/>
  <c r="J68" i="2"/>
  <c r="K68" i="2"/>
  <c r="L68" i="2"/>
  <c r="L3" i="2"/>
  <c r="K3" i="2"/>
  <c r="J3" i="2"/>
  <c r="I3" i="2"/>
  <c r="H3" i="2"/>
  <c r="D3" i="2"/>
  <c r="D4" i="2"/>
  <c r="D5" i="2"/>
  <c r="D6" i="2"/>
  <c r="D7" i="2"/>
  <c r="D8" i="2"/>
  <c r="D9" i="2"/>
  <c r="D10" i="2"/>
  <c r="D11" i="2"/>
  <c r="D12" i="2"/>
  <c r="D14" i="2"/>
  <c r="D15" i="2"/>
  <c r="D16" i="2"/>
  <c r="D17" i="2"/>
  <c r="D18" i="2"/>
  <c r="D19" i="2"/>
  <c r="D20" i="2"/>
  <c r="D21" i="2"/>
  <c r="D22" i="2"/>
  <c r="D23" i="2"/>
  <c r="D24" i="2"/>
  <c r="D25" i="2"/>
  <c r="D26" i="2"/>
  <c r="D27" i="2"/>
  <c r="D28" i="2"/>
  <c r="D30" i="2"/>
  <c r="D31" i="2"/>
  <c r="D32" i="2"/>
  <c r="D33" i="2"/>
  <c r="D34" i="2"/>
  <c r="D35" i="2"/>
  <c r="D37" i="2"/>
  <c r="D38" i="2"/>
  <c r="D39" i="2"/>
  <c r="D40" i="2"/>
  <c r="D41" i="2"/>
  <c r="D42" i="2"/>
  <c r="D43" i="2"/>
  <c r="D44" i="2"/>
  <c r="D45" i="2"/>
  <c r="D46" i="2"/>
  <c r="D47" i="2"/>
  <c r="D49" i="2"/>
  <c r="D50" i="2"/>
  <c r="D51" i="2"/>
  <c r="D52" i="2"/>
  <c r="D53" i="2"/>
  <c r="D54" i="2"/>
  <c r="D55" i="2"/>
  <c r="D56" i="2"/>
  <c r="D57" i="2"/>
  <c r="D58" i="2"/>
  <c r="D59" i="2"/>
  <c r="D60" i="2"/>
  <c r="D61" i="2"/>
  <c r="D62" i="2"/>
  <c r="D63" i="2"/>
  <c r="D64" i="2"/>
  <c r="D65" i="2"/>
  <c r="D66" i="2"/>
  <c r="D67" i="2"/>
  <c r="D68" i="2"/>
  <c r="C42" i="2"/>
  <c r="C43" i="2"/>
  <c r="I4" i="4"/>
  <c r="I5" i="4"/>
  <c r="I6" i="4"/>
  <c r="I7" i="4"/>
  <c r="I8" i="4"/>
  <c r="I9" i="4"/>
  <c r="I10" i="4"/>
  <c r="I11" i="4"/>
  <c r="I12" i="4"/>
  <c r="I13" i="4"/>
  <c r="I14" i="4"/>
  <c r="I15" i="4"/>
  <c r="I16" i="4"/>
  <c r="I17" i="4"/>
  <c r="I18" i="4"/>
  <c r="I19" i="4"/>
  <c r="H4" i="4"/>
  <c r="H5" i="4"/>
  <c r="H6" i="4"/>
  <c r="H7" i="4"/>
  <c r="H8" i="4"/>
  <c r="H9" i="4"/>
  <c r="H10" i="4"/>
  <c r="H11" i="4"/>
  <c r="H12" i="4"/>
  <c r="H13" i="4"/>
  <c r="H14" i="4"/>
  <c r="H15" i="4"/>
  <c r="H16" i="4"/>
  <c r="H17" i="4"/>
  <c r="H18" i="4"/>
  <c r="H19" i="4"/>
  <c r="G4" i="4"/>
  <c r="G5" i="4"/>
  <c r="G6" i="4"/>
  <c r="G7" i="4"/>
  <c r="G8" i="4"/>
  <c r="G9" i="4"/>
  <c r="G10" i="4"/>
  <c r="G11" i="4"/>
  <c r="G12" i="4"/>
  <c r="G13" i="4"/>
  <c r="G14" i="4"/>
  <c r="G15" i="4"/>
  <c r="G16" i="4"/>
  <c r="G17" i="4"/>
  <c r="G18" i="4"/>
  <c r="G19" i="4"/>
  <c r="F4" i="4"/>
  <c r="F5" i="4"/>
  <c r="F6" i="4"/>
  <c r="F7" i="4"/>
  <c r="F8" i="4"/>
  <c r="F9" i="4"/>
  <c r="F10" i="4"/>
  <c r="F11" i="4"/>
  <c r="F12" i="4"/>
  <c r="F13" i="4"/>
  <c r="F14" i="4"/>
  <c r="F15" i="4"/>
  <c r="F16" i="4"/>
  <c r="F17" i="4"/>
  <c r="F18" i="4"/>
  <c r="F19" i="4"/>
  <c r="E4" i="4"/>
  <c r="E5" i="4"/>
  <c r="E6" i="4"/>
  <c r="E7" i="4"/>
  <c r="E8" i="4"/>
  <c r="E9" i="4"/>
  <c r="E10" i="4"/>
  <c r="E11" i="4"/>
  <c r="E12" i="4"/>
  <c r="E13" i="4"/>
  <c r="E14" i="4"/>
  <c r="E15" i="4"/>
  <c r="E16" i="4"/>
  <c r="E17" i="4"/>
  <c r="E18" i="4"/>
  <c r="E19" i="4"/>
  <c r="C44" i="2"/>
  <c r="C45" i="2"/>
  <c r="C18" i="2"/>
  <c r="C19" i="2"/>
  <c r="C20" i="2"/>
  <c r="C21" i="2"/>
  <c r="C47" i="2"/>
  <c r="C68" i="2"/>
  <c r="C67" i="2"/>
  <c r="C64" i="2"/>
  <c r="C63" i="2"/>
  <c r="C60" i="2"/>
  <c r="C59" i="2"/>
  <c r="C56" i="2"/>
  <c r="C55" i="2"/>
  <c r="C52" i="2"/>
  <c r="C51" i="2"/>
  <c r="C6" i="2"/>
  <c r="C5" i="2"/>
  <c r="C7" i="2"/>
  <c r="C3" i="2"/>
  <c r="C9" i="2"/>
  <c r="C11" i="2"/>
  <c r="C8" i="2"/>
  <c r="C4" i="2"/>
  <c r="C10" i="2"/>
  <c r="C12" i="2"/>
  <c r="C37" i="2" l="1"/>
  <c r="C38" i="2"/>
  <c r="C39" i="2"/>
  <c r="C40" i="2"/>
  <c r="C41" i="2"/>
  <c r="C50" i="2"/>
  <c r="C54" i="2"/>
  <c r="C58" i="2"/>
  <c r="C62" i="2"/>
  <c r="C66" i="2"/>
  <c r="C27" i="2"/>
  <c r="C25" i="2"/>
  <c r="C23" i="2"/>
  <c r="C17" i="2"/>
  <c r="C15" i="2"/>
  <c r="C46" i="2"/>
  <c r="C49" i="2"/>
  <c r="C53" i="2"/>
  <c r="C57" i="2"/>
  <c r="C61" i="2"/>
  <c r="C65" i="2"/>
  <c r="C14" i="2"/>
  <c r="C16" i="2"/>
  <c r="C22" i="2"/>
  <c r="C24" i="2"/>
  <c r="C26" i="2"/>
  <c r="C28" i="2"/>
</calcChain>
</file>

<file path=xl/sharedStrings.xml><?xml version="1.0" encoding="utf-8"?>
<sst xmlns="http://schemas.openxmlformats.org/spreadsheetml/2006/main" count="1151" uniqueCount="214">
  <si>
    <t xml:space="preserve">Date de production : </t>
  </si>
  <si>
    <t>Nom de l'opération</t>
  </si>
  <si>
    <t>Objectif de l’opération et les réalisations escomptées ou effectives</t>
  </si>
  <si>
    <t>Date de début de l'opération</t>
  </si>
  <si>
    <t>Date d’achèvement prévue ou réelle de l’opération</t>
  </si>
  <si>
    <t>Fonds</t>
  </si>
  <si>
    <t>Objectif spécifique concerné</t>
  </si>
  <si>
    <t>Taux de cofinancement par l’Union</t>
  </si>
  <si>
    <t>Indicateur d’emplacement ou la géolocalisation de l’opération et du pays concernés</t>
  </si>
  <si>
    <t>Type d’intervention dans le cas de l’opération réalisée conformément à l’article 73, paragraphe 2, point g).</t>
  </si>
  <si>
    <t>Service Youth Guarantee</t>
  </si>
  <si>
    <t>Conventions Premier Emploi</t>
  </si>
  <si>
    <t xml:space="preserve">Service Link </t>
  </si>
  <si>
    <t>Service GRAE</t>
  </si>
  <si>
    <t>Accompagnement de jeunes NEET</t>
  </si>
  <si>
    <t xml:space="preserve">Crèches/ Structures d'Accueil </t>
  </si>
  <si>
    <t>CPAS Job-coaches</t>
  </si>
  <si>
    <t>JEEP</t>
  </si>
  <si>
    <t>JUMP</t>
  </si>
  <si>
    <t xml:space="preserve">Youth Mentoring </t>
  </si>
  <si>
    <t>One Stop Shop (BAPA)</t>
  </si>
  <si>
    <t>Xpérience Europe</t>
  </si>
  <si>
    <t>Accompagnement à la création de son emploi (ACE)</t>
  </si>
  <si>
    <t>Activ Job (Prime)</t>
  </si>
  <si>
    <t>Select Actiris</t>
  </si>
  <si>
    <t>Code unique</t>
  </si>
  <si>
    <t>Nom de l'opérateur</t>
  </si>
  <si>
    <t>Date d’achèvement  de l’opération</t>
  </si>
  <si>
    <t>P21.27/4.1.1/ACE/ILES</t>
  </si>
  <si>
    <t>P21.27/4.1.1/ACE/CRED</t>
  </si>
  <si>
    <t>P21.27/4.1.1/ACE/FLTM</t>
  </si>
  <si>
    <t>P21.27/4.1.1/ACE/JYS</t>
  </si>
  <si>
    <t>P21.27/4.1.1/ACE/MICR</t>
  </si>
  <si>
    <t>P21.27/4.1.1/ACE/REFR</t>
  </si>
  <si>
    <t>P21.27/4.1.2/NEETS/A2W/CJ</t>
  </si>
  <si>
    <t>P21.27/4.1.2/NEETS/BN/TJ</t>
  </si>
  <si>
    <t>P21.27/4.1.2/NEETS/DBROEJ/VNNS</t>
  </si>
  <si>
    <t>P21.27/4.1.2/NEETS/GI/KET</t>
  </si>
  <si>
    <t>P21.27/4.1.2/NEETS/INBRU</t>
  </si>
  <si>
    <t>P21.27/4.1.2/NEETS/JES/BNJ</t>
  </si>
  <si>
    <t>P21.27/4.1.2/NEETS/PLS/100</t>
  </si>
  <si>
    <t>P21.27/4.1.2/NEETS/RB/PYF</t>
  </si>
  <si>
    <t>P21.27/4.1.2/NEETS/SBS/BNJ</t>
  </si>
  <si>
    <t>P21.27/4.1.2/NEETS/OE</t>
  </si>
  <si>
    <t>P21.27/4.1.2/NEETS/CAIJB</t>
  </si>
  <si>
    <t>P21.27/4.1.2/INT/EFJ</t>
  </si>
  <si>
    <t xml:space="preserve"> P21.27/4.8.4/CPAS/AND</t>
  </si>
  <si>
    <t xml:space="preserve"> P21.27/4.8.4/CPAS/AUD</t>
  </si>
  <si>
    <t xml:space="preserve"> P21.27/4.8.4/CPAS/BSA</t>
  </si>
  <si>
    <t xml:space="preserve"> P21.27/4.8.4/CPAS/BXL</t>
  </si>
  <si>
    <t xml:space="preserve"> P21.27/4.8.4/CPAS/FOR</t>
  </si>
  <si>
    <t xml:space="preserve"> P21.27/4.8.4/CPAS/GAN</t>
  </si>
  <si>
    <t xml:space="preserve"> P21.27/4.8.4/CPAS/JTT</t>
  </si>
  <si>
    <t xml:space="preserve"> P21.27/4.8.4/CPAS/KK</t>
  </si>
  <si>
    <t xml:space="preserve"> P21.27/4.8.4/CPAS/MSJ</t>
  </si>
  <si>
    <t xml:space="preserve"> P21.27/4.8.4/CPAS/SG</t>
  </si>
  <si>
    <t xml:space="preserve"> P21.27/4.8.4/CPAS/SJTN</t>
  </si>
  <si>
    <t xml:space="preserve"> P21.27/4.8.4/CPAS/SCH</t>
  </si>
  <si>
    <t xml:space="preserve"> P21.27/4.8.4/CPAS/WB</t>
  </si>
  <si>
    <t xml:space="preserve"> P21.27/4.8.4/CPAS/WSL</t>
  </si>
  <si>
    <t xml:space="preserve"> P21.27/4.8.4/CPAS/WSP</t>
  </si>
  <si>
    <t xml:space="preserve"> P21.27/4.8.4/CPAS/ETT</t>
  </si>
  <si>
    <t xml:space="preserve"> P21.27/4.8.4/CPAS/EVE</t>
  </si>
  <si>
    <t xml:space="preserve"> P21.27/4.8.4/CPAS/IXL</t>
  </si>
  <si>
    <t xml:space="preserve"> P21.27/4.8.4/CPAS/UCC</t>
  </si>
  <si>
    <t>P21.27/4.8.4/SA/CARS</t>
  </si>
  <si>
    <t>P21.27/4.8.4/SA/CARD</t>
  </si>
  <si>
    <t>P21.27/4.8.4/SA/ESPE</t>
  </si>
  <si>
    <t>P21.27/4.8.4/SA/UKEL</t>
  </si>
  <si>
    <t>P21.27/4.8.4/SA/BABY</t>
  </si>
  <si>
    <t>P21.27/4.8.4/SA/RIBAM</t>
  </si>
  <si>
    <t>P21.27/4.8.4/SA/ADV</t>
  </si>
  <si>
    <t>P21.27/4.8.4/SA/AQUA</t>
  </si>
  <si>
    <t>P21.27/4.8.4/SA/ALAD</t>
  </si>
  <si>
    <t>P21.27/4.8.4/SA/RMH</t>
  </si>
  <si>
    <t>P21.27/4.8.4/SA/OLINA</t>
  </si>
  <si>
    <t>P21.27/4.1.2/MLF/JEEP</t>
  </si>
  <si>
    <t>P21.27/4.1.2/TB/JUMP</t>
  </si>
  <si>
    <t>P21.27/4.1.3/Mentorat/BN/Netw</t>
  </si>
  <si>
    <t>P21.27/4.1.3/Mentorat/DUO/DUO</t>
  </si>
  <si>
    <t>P21.27/4.1.3/Mentorat/PLS/Ment</t>
  </si>
  <si>
    <t>P21.27/4.1.3/Mentorat/T4J/Team</t>
  </si>
  <si>
    <t>P21.27/4.8.4/OSS/CONV</t>
  </si>
  <si>
    <t>P21.27/4.8.4/OSS/VIA</t>
  </si>
  <si>
    <t>P21.27/4.1.1/INT/SELECT</t>
  </si>
  <si>
    <t>P21.27/4.1.1/INT/POOLH</t>
  </si>
  <si>
    <t>P21.27/4.1.1/INT/GRAE</t>
  </si>
  <si>
    <t>P21.27/4.1.1/INT/LINK</t>
  </si>
  <si>
    <t>P21.27/4.1.2/INT/SYG</t>
  </si>
  <si>
    <t>P21.27/4.1.3/INT/ALMA</t>
  </si>
  <si>
    <t>P21.27/4.1.3/YM/C4Y</t>
  </si>
  <si>
    <t>XXX</t>
  </si>
  <si>
    <t>Actiris</t>
  </si>
  <si>
    <t>x</t>
  </si>
  <si>
    <t>Iles</t>
  </si>
  <si>
    <t>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t>
  </si>
  <si>
    <t>FSE+</t>
  </si>
  <si>
    <t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t>
  </si>
  <si>
    <t>BRU</t>
  </si>
  <si>
    <t xml:space="preserve">137. Soutien au travail indépendant et à la création d’entreprises </t>
  </si>
  <si>
    <t>Crédal</t>
  </si>
  <si>
    <t xml:space="preserve">Accompagnement à la création de son emploi (ACE) </t>
  </si>
  <si>
    <t>JobYourself</t>
  </si>
  <si>
    <t>MicroStart</t>
  </si>
  <si>
    <t>Refresh</t>
  </si>
  <si>
    <t>Fais-le toi-même</t>
  </si>
  <si>
    <t>art2work</t>
  </si>
  <si>
    <t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t>
  </si>
  <si>
    <t xml:space="preserve">136. Soutien spécifique à l’emploi des jeunes et à l’intégration socio-économique des jeunes </t>
  </si>
  <si>
    <t>Backstage.Network</t>
  </si>
  <si>
    <t>P21.27/4.1.2/NEET/D'BROEJ/VNNS</t>
  </si>
  <si>
    <t>De Brusselse Organisatie voor de Emancipatie van Jongeren</t>
  </si>
  <si>
    <t>Groep INTRO vzw</t>
  </si>
  <si>
    <t>InBrussel vzw</t>
  </si>
  <si>
    <t>Jeugd en Stad vzw - JES</t>
  </si>
  <si>
    <t>POUR LA SOLIDARITÉ</t>
  </si>
  <si>
    <t>Randstad Belgium (RiseSmart)</t>
  </si>
  <si>
    <t>P21.27/4.1.2/NEET/SBS/BNJ</t>
  </si>
  <si>
    <t>SBS Skill BuilderS bvba</t>
  </si>
  <si>
    <t>OrientaEuro srl</t>
  </si>
  <si>
    <t>Centre d'Accueil et d'Information Jeunesse de Bruxelles</t>
  </si>
  <si>
    <t>Dans le cadre d’un « emploi formatif jeunes », l’obtention d’un stage ou une première expérience professionnelle, les actions suivantes peuvent être mises en place sur base d’une méthodologie de transition positive et concrète vers l’emploi:
•	premier entretien individuel;
•	évaluation et valorisation des compétences techniques et comportementales acquises;
•	élaboration d’un plan d’accompagnement;
•	préparation des jeunes aux entretiens;
•	coachings dans un objectif d’orientation;
•	développement de l’apprentissage concret de l’utilisation du CV et des soft skills comme la confiance en soi, la communication, l’autonomie;
•	l’analyse de la qualité de critères tels que l’horaire, le descriptif des tâches prévues, l’encadrement ou encore la couverture assurancielle du stagiaire;
•	la présélection en recherchant les candidats potentiels parmi la base de données des CE et en invitant les jeunes CE;
•	proposer une offre d’emploi ou de stage correspondant à ses compétences et/ou à son projet professionnel des entretiens de coaching personnalisés;
•	un entretien de bilan des acquis du stage;
•	assurer un suivi, une médiation voire une clôture du stage.
Dans le cadre d’un emploi formatif aux jeunes qui facilite l’accès à un premier emploi combiné à un projet de formation, le volet administratif consiste à trouver les organismes prêts à engager des jeunes pour une durée renouvelable, établir les conventions et rembourser le salaire du jeune engagé.</t>
  </si>
  <si>
    <t>Centre public d'Action sociale d'Anderlecht</t>
  </si>
  <si>
    <t>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t>
  </si>
  <si>
    <t xml:space="preserve">ESO4.8. Favoriser l’inclusion active afin de promouvoir l’égalité des chances, la non-discrimination et la participation active, et améliorer l’employabilité, en particulier pour les groupes défavorisés </t>
  </si>
  <si>
    <t>143. Mesures visant à promouvoir l'équilibre entre
vie professionnelle et vie privée, y compris
l'accès aux services de garde des enfants et
d'aide aux personnes dépendantes</t>
  </si>
  <si>
    <t>Centre public d'Action sociale d'Auderghem</t>
  </si>
  <si>
    <t>Centre public d'Action sociale de Berchem-Saint-Agathe</t>
  </si>
  <si>
    <t>Centre public d'Action sociale de Bruxelles Ville</t>
  </si>
  <si>
    <t>Centre public d'Action sociale d'Etterbeek</t>
  </si>
  <si>
    <t>Centre public d'Action sociale d'Evere</t>
  </si>
  <si>
    <t>Centre public d'Action sociale de Forest</t>
  </si>
  <si>
    <t>Centre public d'Action sociale de Ganshoren</t>
  </si>
  <si>
    <t>Centre public d'Action sociale de Jette</t>
  </si>
  <si>
    <t>Centre public d'Action sociale de Koekelberg</t>
  </si>
  <si>
    <t>Centre public d'Action sociale de Molenbeek -Saint-Jean</t>
  </si>
  <si>
    <t>Centre public d'Action sociale de Schaerbeek</t>
  </si>
  <si>
    <t>Centre public d'Action sociale de Saint-Gilles</t>
  </si>
  <si>
    <t>Centre public d'Action sociale de Saint-Josse-Ten-Noode</t>
  </si>
  <si>
    <t>Centre public d'Action sociale d'Uccle</t>
  </si>
  <si>
    <t>Centre public d'Action sociale de Watermael-Boitsfort </t>
  </si>
  <si>
    <t>Centre public d'Action sociale de Woluwe-Saint-Lambert</t>
  </si>
  <si>
    <t>Centre public d'Action sociale de Woluwe-Saint-Pierre</t>
  </si>
  <si>
    <t>Centre public d'Action sociale d'Ixelles</t>
  </si>
  <si>
    <t>LA CRÈCHE BABYMEDIA</t>
  </si>
  <si>
    <t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t>
  </si>
  <si>
    <t>148. Soutien à l'éducation et à l'accueil de la petite enfance (hormis les infrastructures)</t>
  </si>
  <si>
    <t>Centre d'Accompagnement et de Réinsertion Sociale des Jeunes en difficulté (CARS)</t>
  </si>
  <si>
    <t>Crèche Cardinal Mercier asbl</t>
  </si>
  <si>
    <t>Espaces Enfance</t>
  </si>
  <si>
    <t>LE BALLON ROUGE</t>
  </si>
  <si>
    <t>Les Amis d'Aladdin</t>
  </si>
  <si>
    <t>MAISON D'ENFANTS REINE MARIE-HENRIETTE</t>
  </si>
  <si>
    <t>Olina</t>
  </si>
  <si>
    <t>La Ribambelle, crèche du quartier de la Senne</t>
  </si>
  <si>
    <t>L'ARBRE DE VIE - LEVENSBOOM</t>
  </si>
  <si>
    <t>Kinderdagverblijf Ukelele</t>
  </si>
  <si>
    <t>Mission Locale Forest</t>
  </si>
  <si>
    <t xml:space="preserve">Sensibiliser et informer les jeunes de moins de 30 ans à l’école sur le marché du travail afin de faciliter l’entrée dans la vie active. Cela passe également par une immersion dans la réalité de l’entreprise notamment, par le biais du job étudiant
Les besoins en matière de transition identifiés se focalisent sur les difficultés liées à l’orientation du jeune durant son parcours scolaire, la crainte que les étudiants expriment vis-à-vis du monde du travail et le fossé qui existe entre le monde du travail, l’enseignement secondaire et l’enseignement supérieur.
Les actions soutenues préparent les jeunes à la transition entre l’école et la vie active au travers, entre autres, d’un programme de sensibilisation et un programme d’information (workshops auprès des écoles), des séances de présentation et de sensibilisation, un accompagnement dans la construction et maturation de leur projet de vie scolaire et professionnelle et une mise en situation / une immersion dans la réalité d’une entreprise par le biais du job étudiant.
</t>
  </si>
  <si>
    <t>Tracé Brussel</t>
  </si>
  <si>
    <t>Matching entre chercheurs d’emploi en situation de handicap reconnu et employeurs privés et publics
Ce matching s’inscrit dans un parcours intégré pour des chercheurs d’emploi en situation de handicap et vise à effectuer le pont entre les chercheurs d’emploi en situation de handicap et le marché de l’emploi, à savoir les « employeurs du secteur ordinaire » avec comme objectif final la mise à l’emploi durable (minimum 6 mois) d’une personne en situation d’handicap. Dans ce cadre, notamment les actions suivantes peuvent être soutenues:
•	la sensibilisation des employeurs du marché du travail ordinaire;
•	l’information et l’aide aux employeurs dans leurs démarches pour engager des chercheurs d’emploi en situation de handicap;
•	l’élaboration avec les employeurs et la diffusion d’offres d’emploi spécifiques, très complètes et inclusives, provisoirement réservées à un public en situation de handicap reconnu;
•	le suivi à tous les stades du recrutement après le matching réalisé par Actiris entre le chercheur d’emploi et l’employeur;
•	la mise en relation des chercheurs d’emploi/employeurs avec le réseau spécialisé pour une mise à l’emploi réussie et pérenne.</t>
  </si>
  <si>
    <t>134. Mesures visant à améliorer l’accès à l’emploi</t>
  </si>
  <si>
    <t>BAPA Via</t>
  </si>
  <si>
    <t>Offrir un parcours vers l’emploi adapté aux primo-arrivants et aux personnes étrangères via un One stop shop
Le public primo arrivant (étranger majeur UE et hors UE, de moins de 65 ans, qui séjourne légalement en Belgique depuis – de 5 ans, qui est inscrit au registre national d'une commune de la RBC) et les personnes étrangères souffrent davantage de fragilité liée à la fois à la pénibilité du parcours migratoire, à la perte de repères dans le pays d’accueil, à la complexité des démarches à entreprendre et à la barrière de la langue. Un ensemble de services offerts par les Bureaux d'accueil pour les primo-arrivants (BAPA) sont rassemblés en un seul endroit (one stop shop) et sont adaptés aux besoins des personnes inscrites dans un parcours d’accueil des structures bruxelloises, ayant une volonté et une capacité d’insertion professionnelle. Ces services seront accessibles pour les publics-cibles des Bureaux d'accueil qui nécessitent des sevices personnalisés et intégrés et dont le Service Public d’Emploi ne peut approcher les spécifités. Des risques spécifiques sont identifiés si ces publics ne sont pas accompagnés directement par les Bureaux d’accueil.
Les services offerts contribuent à promouvoir l’inclusion. Le one-stop-shop offre un endroit où les personnes qui passent par un parcours similaire peuvent se rencontrer et ainsi se créer ou reconstruire un réseau social et apprendre les codes sociaux.
Le one-stop-shop soutient de manière plus large les efforts dans le domaine de l'intégration en articulant le parcours d’accueil (ateliers de confiance, cours de culture et de langues,..) et la recherche d’emploi. Chaque personne est soutenue de manière rapide et individuelle accompagnée par un coach tout au long du parcours vers l’emploi dans le but d’éviter la segmentation de l’offre et de diminuer la complexité du paysage institutionnel et administratif en matière d’emploi.
Notamment les actions suivantes sont soutenues:
•	élaboration d’un un roadmap pour mettre en place la trajectoire socioprofessionnelle choisie
•	réorientation vers plusieurs possibilités permettant de mettre son projet en œuvre grâce à l’expertise des acteurs du terrain rassemblés en un seul lieu:
o	l’autocréation d’emploi:
	séances d’information collectives multilingues; 
	séances d’accompagnement entrepreneurial multilingues;
	traduction et adaptation de supports utiles aux entrepreneurs;
	organisation d’une table ronde autour de l’auto création d’emploi rassemblant les principales structures concernées.
o	la recherche d’emploi:
	support pour la rédaction d’un CV
	la préparation à un entretien ainsi qu’un module sur les spécificités culturelles liées à l’emploi
	l’accompagnement et suivi par un coach
o	la recherche d’un stage, bénévolat ou formation: aide à la recherche d’un stage, d’un lieu où faire du bénévolat ou d’une formation.</t>
  </si>
  <si>
    <t>157. Mesures pour l’intégration sociale des ressortissants de pays tiers</t>
  </si>
  <si>
    <t>BAPA Convivial</t>
  </si>
  <si>
    <t>Prime Handicap</t>
  </si>
  <si>
    <t>Prime d'insertion aux employeurs pour les chercheurs d'emploi en situation de handicap reconnu
La prime vise l’aide à l’emploi pour les chercheurs d'emploi en situation de handicap. L’octroi d’une prime aux « employeurs du secteur ordinaire » pour les personnes en situation de handicap est un levier supplémentaire dans le cadre de l’accompagnement intégré et de l’approche des employeurs et un incitant en vue d’augmenter les chances d’insertion sur le marché du travail classique. Sur base d’une évaluation des dispositifs d’aides à l’emploi en RBC, un régime de prime de soutien spécifique aux employeurs pour les personnes en situation de handicap pourra voir le jour.</t>
  </si>
  <si>
    <t xml:space="preserve">La prospection, la récolte et l’analyse des postes de travail et de stage auprès des employeurs et guider et soutenir les employeurs dans leur recherche de candidats en les informant des nombreuses aides à l’emploi dont ils peuvent bénéficier. </t>
  </si>
  <si>
    <t>Accompagner individuellement vers l’emploi les chercheurs d’emploi inoccupés (de longue durée) 
Concernant les chercheurs d’emploi de longue durée il faut mettre en place des actions individualisées pour vaincre les obstacles sociaux, psychologiques et professionnels.
L’ensemble des actions visent le rapprochement du marché de l’emploi et l’intégration durable sur le marché de l’emploi. La méthodologie de ces actions s’axe sur le chercheur d’emploi (CE) dans son individualité. L’accompagnement offert est personnalisé en fonction du parcours d’emploi et de formation. Le profil et les besoins du chercheur d’emploi sont le point de départ pour l’amener vers les offres d’emploi qui lui correspondent (et dans la mesure du possible vers les métiers en pénurie, les métiers porteurs, les métiers d’avenir dont les métiers liés aux enjeux climatiques) jusqu’à ce qu’il réintègre de manière durable le marché de l’emploi.
Cet accompagnement peut prendre plusieurs étapes en fonction des besoins identifiés et sous forme des activités collectives et/ou individualisées:
•	un premier entretien de bilan individuel pour identifier les besoins et définir l’accompagnement en fonction de la situation personnelle et professionnelle;
•	la détermination d’un projet professionnel;
•	un travail de mobilisation et de développement de confiance en vue notamment de favoriser l’engagement dans une dynamique de changement vers l’emploi;
•	l’acquisition des compétences linguistiques, des outils, méthodes et démarches de recherche d’emploi efficace;
•	le matching entre le profil des chercheurs d’emploi et l'offre d'emploi, de stage, de formation qualifiante et, le cas échéant, ciblés sur les métiers porteurs, métiers en pénurie, métiers d’avenir, métiers liés aux enjeux climatiques récoltés auprès des employeurs;
•	un soutien et suivi individuel durant la recherche de formation, la recherche d’emploi et le maintien à l’emploi;</t>
  </si>
  <si>
    <t>135. Mesures visant à promouvoir l’accès des chômeurs de longue durée à l’emploi</t>
  </si>
  <si>
    <t>Accompagner individuellement vers l’emploi les demandeurs d’emploi ayant bénéficié d’une expérience formative, d’un stage ou d’un emploi
Il est important d’accompagner un chercheur d’emploi rapidement vers l’emploi après avoir bénéficié d’une expérience formative, d’un stage ou d’un emploi pour qu’il puisse (ré-)intégrer le marché de l’emploi de manière durable. Plus le temps passe, plus la probabilité d’obtenir un emploi diminue. 
L’ensemble des actions visent le rapprochement du marché de l’emploi et l’intégration durable sur le marché de l’emploi. La méthodologie de ces actions s’axe sur le chercheur d’emploi (CE) dans son individualité. L’accompagnement offert est personnalisé en fonction du parcours d’emploi et de formation. Le profil et les besoins du chercheur d’emploi sont le point de départ pour l’amener vers les offres d’emploi qui lui correspondent (et dans la mesure du possible vers les métiers en pénurie, les métiers porteurs, les métiers d’avenir dont les métiers liés aux enjeux climatiques) jusqu’à ce qu’il réintègre de manière durable le marché de l’emploi.
Cet accompagnement peut prendre plusieurs étapes en fonction des besoins identifiés et sous forme des activités collectives et/ou individualisées:
•	un premier entretien de bilan individuel pour identifier les besoins et définir l’accompagnement en fonction de la situation personnelle et professionnelle;
•	la détermination d’un projet professionnel;
•	un travail de mobilisation et de développement de confiance en vue notamment de favoriser l’engagement dans une dynamique de changement vers l’emploi;
•	l’acquisition des compétences linguistiques, des outils, méthodes et démarches de recherche d’emploi efficace;
•	le matching entre le profil des chercheurs d’emploi et l'offre d'emploi, de stage, de formation qualifiante et, le cas échéant, ciblés sur les métiers porteurs, métiers en pénurie, métiers d’avenir, métiers liés aux enjeux climatiques récoltés auprès des employeurs;
•	un soutien et suivi individuel durant la recherche de formation, la recherche d’emploi et le maintien à l’emploi;</t>
  </si>
  <si>
    <t>Offrir aux jeunes dès leur inscription chez Actiris un kit de base, un stage ou une première expérience professionnelle de qualité afin de faciliter leur intégration rapide et durable sur le marché de l’emploi
Les actions soutenues visent à outiller les jeunes dès leur inscription chez Actiris afin qu’ils puissent se positionner sur le marché de l’emploi bruxellois ou elles visent l’embauche grâce à l’acquisition d’une première expérience professionnelle formative.
Dans le cadre du kit de base, entre autres les actions suivants peuvent intervenir dans le parcours des jeunes demandeurs d’emploi:
•	la participation à un atelier kit de base express (qui contient entre autres une aide au niveau du CV, une préparation d’entretien d’embauche (trucs et astuces), l'utilisation de MyAtiris, le matching automatique des réseaux sociaux etc.);
•	la passation de tests langues et la délivrance de chèques langues et Technologies de l'Information et de la Communication (TIC);
•	un premier entretien d’orientation;
•	une visite de l’espace numérique.</t>
  </si>
  <si>
    <t>Aim, Learn, Master, Achieve (ALMA) – Faciliter l’intégration des jeunes chercheurs d’emploi via une expérience en entreprise à l’étranger
Le dispositif ALMA est un instrument innovant visant l'inclusion active des NEETs grâce à une expérience de travail dans un autre pays européen.
Le projet se décline en 3 phases:
1. Une préparation intensive et sur-mesure (phrase préparatoire);
2. Une expérience professionnelle supervisée accompagnée d'un mentorat pendant une période de 2 à 6 mois dans un autre pays de l’UE (phase de mobilité);
3. Un soutien du jeune lors de son retour à Bruxelles pour l’aider à s'orienter et (ré)intégrer le marché de l’emploi (phase de suivi).
ALMA offrira aux jeunes chercheurs d’emploi une expérience professionnelle et apprentissage dans une organisation publique ou privée du pays d'accueil, leur permettant de développer des compétences linguistiques, techniques ou relationnelles, mais surtout de renforcer leur autonomie, leur ouverture d’esprit et leur capacité d’adaptation à un nouvel environnement. Les participants seront accompagnés à chaque étape du dispositif, tant à Bruxelles qu’à l’étranger, notamment grâce à des organismes d’encadrement sur place, dont le rôle est d’encadrer les participants durant la période de mobilité, mais aussi d’organiser le logement et de faciliter l’intégration.
Les jeunes sont accompagnés en petit groupes, présentant une variété de profils NEETs, pour renforcer l’apprentissage mutuel, se soutenir entre participants et réduire les risques de décrochage.</t>
  </si>
  <si>
    <t xml:space="preserve">YouthStart Belgium asbl </t>
  </si>
  <si>
    <t>Offrir le mentorat comme méthode d’accompagnement innovante de certains groupes de jeunes chercheurs d’emploi dans leurs parcours d’intégration professionnelle
Le mentorat est une nouvelle forme de coaching dispensé par une personne expérimentée à une personne inexpérimentée. Il s’agit d’un outil d’adaptation et d’agilité au service des individus. Le mentorat propose des espaces de partage et l’échanges favorisant la créativité et l’innovation.
Un mentor est une personne expérimentée (professionnellement encore active ou pas) qui accompagne bénévolement un CE de manière individuelle et intensive pour lui faire bénéficier de son soutien, conseils et réseau. Les mentors sont mobilisés via la communication générale ((presse, site web, réseaux sociaux, affiches, vidéos, etc.) ou via des séances d’information à destination des collaborateurs des entreprises ou organisations. Les futurs mentors suivent une formation afin de s’assurer d’un socle commun de compétences en vue de l’accompagnement. Sur base des informations collectées (choix du secteur, type de projet professionnel, personnalité, etc.), les duos mentor-mentee sont formés et une première rencontre est organisée.
Le mentor, grâce à son profil, son expérience et son réseau, accompagne le jeune dans la définition de son projet professionnel, dans l’identification de ses compétences et des codes du monde professionnel.
La relation ne devrait pas être à sens unique et le mentee peut apporter également au mentor de nouvelles pistes de réflexion et d’innovation. Le mentorat vise donc à tester la construction d'une relation de coaching entre un mentor expérimenté vers un jeune chercheur d’emploi pour partager, échanger et progresser ensemble. Il sera évalué dans quelle mesure cette relation a contribué à la mise à l’emploi d’un jeune chercheur d’emploi.
L’accompagnement est basé sur une méthodologie spécifique qui consiste - pour la phase d'orientation - entre autres aux séances d’information collectives et workshops en collaboration avec des entreprises, à un screening/entretien individuel, des actions onboarding, une formation durant laquelle le participant développe ses compétences, attitudes et aptitudes, il découvre ses talents et passions et choisit un projet de rêve et le concrétise en se mettant dans la peau d’un entrepreneur. La phase mentorat prévoit des échanges individuels et collectifs entre le mentee et entre le(s) mentor(s). A la fin du parcours, chaque jeune disposera d'un plan d’action réalisable.
L’innovation réside en le renforcement du rôle de l’entreprise dans l’ensemble du parcours. En effet, le monde de l’entreprise intervient au long du programme, à divers moments:
•	actions collectives axées autour du monde de l’entreprise: les chercheurs d’emploi sont accompagnés individuellement par leur mentor et participent à des actions collectives qui leur permettront de se rapprocher du monde de l’entreprise;
•	co-construction d’actions de connexion avec le monde de l’entreprise: sur base d’une méthodologie ludique axée sur l’intelligence collective, le projet invitera les jeunes à inventer, choisir, construire et organiser une initiative de connexion avec le monde de l’entreprise;
•	rencontres inspirantes avec des CEO’s: les chercheurs d’emploi rencontrent le CEO d’une entreprise et participent ensemble à la résolution d’un challenge.
S’agissant d’innovation sociale et d’un essaie d'une nouvelle méthodologie, une évaluation de la méthodologie et de la mise-en-oeuvre du projet est prévue pour laquelle les modalités et les critères d’évaluation seront définis et présentés aux opérateurs. L’évaluation permettra une éventuelle modification de la méthodologie et une évolution du cadre du projet afin de répondre au mieux aux besoins des (jeunes) chercheurs d’emploi. Les conclusions et leçons tirées seront prises en compte dans le cadre d'une possible généralisation de ce projet.</t>
  </si>
  <si>
    <t xml:space="preserve">Backstage.Network </t>
  </si>
  <si>
    <t>Mentorat</t>
  </si>
  <si>
    <t>DUO FOR A JOB ASBL</t>
  </si>
  <si>
    <t>Team4Job ASBL</t>
  </si>
  <si>
    <t>A</t>
  </si>
  <si>
    <t>B</t>
  </si>
  <si>
    <t>C</t>
  </si>
  <si>
    <t>D</t>
  </si>
  <si>
    <t>E</t>
  </si>
  <si>
    <t>F</t>
  </si>
  <si>
    <t>G</t>
  </si>
  <si>
    <t>H</t>
  </si>
  <si>
    <t>I</t>
  </si>
  <si>
    <t>J</t>
  </si>
  <si>
    <t>K</t>
  </si>
  <si>
    <t>L</t>
  </si>
  <si>
    <t>Colonne</t>
  </si>
  <si>
    <t>Intitulé</t>
  </si>
  <si>
    <t>Définition des champs</t>
  </si>
  <si>
    <t>Cout total de l'opération</t>
  </si>
  <si>
    <t>Service Handicap et Emploi</t>
  </si>
  <si>
    <t>P21.27/4.1.1/INT/ELN</t>
  </si>
  <si>
    <t>Type d’intervention dans le cas de l’opération réalisée (conformément à l’article 73, paragraphe 2, point g).</t>
  </si>
  <si>
    <t>Espaces Langues et Numérique</t>
  </si>
  <si>
    <t>L’espace langues et numérique vise à améliorer l’employabilité des chercheurs d’emploi en renforçant leurs compétences linguistiques et numériques, essentielles à l’intégration durable sur le marché du travail. Elle s’inscrit dans une logique d’orientation active et de mise en adéquation entre les compétences des CE et les exigences des offres d’emploi en Région de Bruxelles-Capitale.</t>
  </si>
  <si>
    <t>Date de mise à jour : 05/08/2026</t>
  </si>
  <si>
    <t>identifiant unique de l'opération dans le système d'information MAP</t>
  </si>
  <si>
    <t>nom du porteur de projet, appelé bénéficiaire</t>
  </si>
  <si>
    <t>intitulé de l'opération telle que saisie dans le système d'information MAP</t>
  </si>
  <si>
    <t>il s'agit d'une part des objectifs du projet mais aussi des résultats prévus</t>
  </si>
  <si>
    <t>ces dates permettent de définir l'éligibilité de l'opération</t>
  </si>
  <si>
    <t>il s'agit des dépenses engagées (non indexées) ou le montant éligible au FSE</t>
  </si>
  <si>
    <t>il s'agit du fonds qui a cofinancé l'opération</t>
  </si>
  <si>
    <t>il s'agit du code de l'objectif spécifique commun à tous programmes FSE+ de toutes les États membres</t>
  </si>
  <si>
    <t>il s'agit du taux de cofinancement de fonds européen appliqué à l'opération</t>
  </si>
  <si>
    <t>Il s'agit d'une nomenclature propre à l'Union européenne. Les catégories d'intervention permettent de définir le champ ou la thématique d'un projet. Cette nomenclature est commune à tous les États membres.</t>
  </si>
  <si>
    <t>il s'agit de la zone géographique de l'opération</t>
  </si>
  <si>
    <t>Liste des opérations FSE+ 2021-2027, Région de Bruxelles-Capitale, Belgique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</si>
</sst>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_-* #,##0.00\ [$€-80C]_-;\-* #,##0.00\ [$€-80C]_-;_-* &quot;-&quot;??\ [$€-80C]_-;_-@_-"/>
    <numFmt numFmtId="166" formatCode="dd/mm/yy"/>
  </numFmts>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36"/>
      <color theme="1"/>
      <name val="Calibri"/>
      <family val="2"/>
      <scheme val="minor"/>
    </font>
    <font>
      <sz val="10"/>
      <color rgb="FF000000"/>
      <name val="Arial"/>
      <family val="2"/>
    </font>
    <font>
      <sz val="8"/>
      <name val="Calibri"/>
      <family val="2"/>
      <scheme val="minor"/>
    </font>
    <font>
      <b/>
      <u/>
      <sz val="11"/>
      <color theme="1"/>
      <name val="Calibri"/>
      <family val="2"/>
      <scheme val="minor"/>
    </font>
    <font>
      <b/>
      <sz val="10"/>
      <color rgb="FF333333"/>
      <name val="Arial"/>
      <family val="2"/>
    </font>
    <font>
      <b/>
      <sz val="10"/>
      <color theme="0"/>
      <name val="Calibri"/>
      <family val="2"/>
      <scheme val="minor"/>
    </font>
    <font>
      <sz val="10"/>
      <color theme="1"/>
      <name val="Calibri"/>
      <family val="2"/>
      <scheme val="minor"/>
    </font>
    <font>
      <sz val="10"/>
      <color indexed="8"/>
      <name val="Aptos"/>
      <family val="2"/>
    </font>
    <font>
      <sz val="10"/>
      <color rgb="FF000000"/>
      <name val="Aptos"/>
      <family val="2"/>
    </font>
    <font>
      <sz val="10"/>
      <color theme="1"/>
      <name val="Aptos"/>
      <family val="2"/>
    </font>
    <font>
      <sz val="10"/>
      <color theme="1"/>
      <name val="Calibri"/>
      <family val="2"/>
    </font>
    <font>
      <b/>
      <sz val="10"/>
      <color theme="0"/>
      <name val="Aptos"/>
      <family val="2"/>
    </font>
    <font>
      <b/>
      <sz val="10"/>
      <color indexed="8"/>
      <name val="Aptos"/>
      <family val="2"/>
    </font>
    <font>
      <b/>
      <sz val="14"/>
      <color rgb="FF3A4585"/>
      <name val="Aptos"/>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rgb="FF3A4585"/>
        <bgColor indexed="64"/>
      </patternFill>
    </fill>
    <fill>
      <patternFill patternType="solid">
        <fgColor rgb="FF3A4585"/>
        <bgColor theme="4"/>
      </patternFill>
    </fill>
    <fill>
      <patternFill patternType="solid">
        <fgColor theme="0"/>
        <bgColor theme="4" tint="0.79998168889431442"/>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3">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6">
    <xf numFmtId="0" fontId="0" fillId="0" borderId="0" xfId="0"/>
    <xf numFmtId="14" fontId="0" fillId="0" borderId="0" xfId="0" applyNumberFormat="1"/>
    <xf numFmtId="0" fontId="0" fillId="0" borderId="0" xfId="0" applyAlignment="1">
      <alignment horizontal="left" vertical="top"/>
    </xf>
    <xf numFmtId="0" fontId="0" fillId="0" borderId="11" xfId="0"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xf numFmtId="9" fontId="0" fillId="0" borderId="10" xfId="0" applyNumberFormat="1" applyBorder="1" applyAlignment="1">
      <alignment horizontal="center"/>
    </xf>
    <xf numFmtId="0" fontId="0" fillId="0" borderId="11" xfId="0" applyBorder="1"/>
    <xf numFmtId="0" fontId="0" fillId="0" borderId="0" xfId="0" applyAlignment="1">
      <alignment wrapText="1"/>
    </xf>
    <xf numFmtId="0" fontId="0" fillId="0" borderId="10" xfId="0" quotePrefix="1" applyBorder="1"/>
    <xf numFmtId="0" fontId="0" fillId="0" borderId="12" xfId="0" applyBorder="1"/>
    <xf numFmtId="0" fontId="19" fillId="0" borderId="10" xfId="0" applyFont="1" applyBorder="1"/>
    <xf numFmtId="0" fontId="0" fillId="0" borderId="13" xfId="0" applyBorder="1"/>
    <xf numFmtId="0" fontId="0" fillId="0" borderId="14" xfId="0" applyBorder="1"/>
    <xf numFmtId="9" fontId="0" fillId="0" borderId="13" xfId="0" applyNumberFormat="1" applyBorder="1" applyAlignment="1">
      <alignment horizontal="center"/>
    </xf>
    <xf numFmtId="0" fontId="0" fillId="0" borderId="15" xfId="0" applyBorder="1" applyAlignment="1">
      <alignment horizontal="left" vertical="center"/>
    </xf>
    <xf numFmtId="0" fontId="0" fillId="0" borderId="15" xfId="0" applyBorder="1" applyAlignment="1">
      <alignment horizontal="left" vertical="center" wrapText="1"/>
    </xf>
    <xf numFmtId="14" fontId="0" fillId="0" borderId="15" xfId="0" applyNumberFormat="1" applyBorder="1" applyAlignment="1">
      <alignment horizontal="left" vertical="center" wrapText="1"/>
    </xf>
    <xf numFmtId="0" fontId="0" fillId="0" borderId="10" xfId="0" quotePrefix="1" applyBorder="1" applyAlignment="1">
      <alignment vertical="top" wrapText="1"/>
    </xf>
    <xf numFmtId="0" fontId="21" fillId="0" borderId="0" xfId="0" applyFont="1"/>
    <xf numFmtId="0" fontId="0" fillId="0" borderId="0" xfId="0" quotePrefix="1" applyAlignment="1">
      <alignment wrapText="1"/>
    </xf>
    <xf numFmtId="0" fontId="0" fillId="0" borderId="10" xfId="0" applyBorder="1" applyAlignment="1">
      <alignment wrapText="1"/>
    </xf>
    <xf numFmtId="0" fontId="22" fillId="0" borderId="0" xfId="0" applyFont="1" applyAlignment="1">
      <alignment horizontal="justify" vertical="center" wrapText="1"/>
    </xf>
    <xf numFmtId="14" fontId="24" fillId="0" borderId="0" xfId="0" applyNumberFormat="1" applyFont="1" applyAlignment="1">
      <alignment horizontal="center" vertical="center"/>
    </xf>
    <xf numFmtId="14" fontId="26" fillId="0" borderId="10" xfId="0" applyNumberFormat="1" applyFont="1" applyBorder="1" applyAlignment="1">
      <alignment horizontal="center" vertical="center"/>
    </xf>
    <xf numFmtId="14" fontId="27" fillId="0" borderId="10" xfId="0" applyNumberFormat="1" applyFont="1" applyBorder="1" applyAlignment="1">
      <alignment horizontal="center" vertical="center"/>
    </xf>
    <xf numFmtId="14" fontId="27" fillId="0" borderId="10" xfId="0" applyNumberFormat="1" applyFont="1" applyBorder="1" applyAlignment="1">
      <alignment vertical="center"/>
    </xf>
    <xf numFmtId="9" fontId="27" fillId="0" borderId="10" xfId="0" applyNumberFormat="1" applyFont="1" applyBorder="1" applyAlignment="1">
      <alignment horizontal="center" vertical="center"/>
    </xf>
    <xf numFmtId="14" fontId="28" fillId="0" borderId="10" xfId="0" applyNumberFormat="1" applyFont="1" applyBorder="1" applyAlignment="1">
      <alignment horizontal="center" vertical="center"/>
    </xf>
    <xf numFmtId="166" fontId="26" fillId="0" borderId="10" xfId="0" applyNumberFormat="1" applyFont="1" applyBorder="1" applyAlignment="1">
      <alignment horizontal="center" vertical="center"/>
    </xf>
    <xf numFmtId="0" fontId="27" fillId="0" borderId="0" xfId="0" applyFont="1" applyAlignment="1">
      <alignment vertical="center"/>
    </xf>
    <xf numFmtId="14" fontId="23" fillId="34" borderId="15" xfId="0" applyNumberFormat="1" applyFont="1" applyFill="1" applyBorder="1" applyAlignment="1">
      <alignment horizontal="center" vertical="center" wrapText="1"/>
    </xf>
    <xf numFmtId="14" fontId="24" fillId="34" borderId="15" xfId="0" applyNumberFormat="1" applyFont="1" applyFill="1" applyBorder="1" applyAlignment="1">
      <alignment horizontal="center" vertical="center" wrapText="1"/>
    </xf>
    <xf numFmtId="0" fontId="24" fillId="34" borderId="17" xfId="0" applyFont="1" applyFill="1" applyBorder="1" applyAlignment="1">
      <alignment horizontal="center" vertical="center" wrapText="1"/>
    </xf>
    <xf numFmtId="0" fontId="25" fillId="0" borderId="10" xfId="0" applyFont="1" applyBorder="1" applyAlignment="1">
      <alignment vertical="center" wrapText="1"/>
    </xf>
    <xf numFmtId="0" fontId="27" fillId="0" borderId="10" xfId="0" applyFont="1" applyBorder="1" applyAlignment="1">
      <alignment vertical="center"/>
    </xf>
    <xf numFmtId="14" fontId="26" fillId="0" borderId="10" xfId="0" applyNumberFormat="1" applyFont="1" applyBorder="1" applyAlignment="1">
      <alignment horizontal="center" vertical="center" wrapText="1"/>
    </xf>
    <xf numFmtId="165" fontId="26" fillId="0" borderId="10" xfId="1" applyNumberFormat="1" applyFont="1" applyFill="1" applyBorder="1" applyAlignment="1">
      <alignment vertical="center"/>
    </xf>
    <xf numFmtId="0" fontId="27" fillId="0" borderId="10" xfId="0" applyFont="1" applyBorder="1" applyAlignment="1">
      <alignment horizontal="left" vertical="center"/>
    </xf>
    <xf numFmtId="0" fontId="27" fillId="0" borderId="18" xfId="0" applyFont="1" applyBorder="1" applyAlignment="1">
      <alignment horizontal="center" vertical="center"/>
    </xf>
    <xf numFmtId="0" fontId="24" fillId="0" borderId="0" xfId="0" applyFont="1" applyAlignment="1">
      <alignment vertical="center"/>
    </xf>
    <xf numFmtId="14" fontId="24" fillId="0" borderId="0" xfId="0" applyNumberFormat="1" applyFont="1" applyAlignment="1">
      <alignment vertical="center"/>
    </xf>
    <xf numFmtId="0" fontId="25" fillId="0" borderId="12" xfId="0" applyFont="1" applyBorder="1" applyAlignment="1">
      <alignment vertical="center"/>
    </xf>
    <xf numFmtId="165" fontId="26" fillId="0" borderId="10" xfId="1" quotePrefix="1" applyNumberFormat="1" applyFont="1" applyFill="1" applyBorder="1" applyAlignment="1">
      <alignment horizontal="right" vertical="center"/>
    </xf>
    <xf numFmtId="0" fontId="25" fillId="0" borderId="10" xfId="0" applyFont="1" applyBorder="1" applyAlignment="1">
      <alignment vertical="center"/>
    </xf>
    <xf numFmtId="0" fontId="27" fillId="0" borderId="12" xfId="0" applyFont="1" applyBorder="1" applyAlignment="1">
      <alignment vertical="center"/>
    </xf>
    <xf numFmtId="0" fontId="28" fillId="0" borderId="10" xfId="0" applyFont="1" applyBorder="1" applyAlignment="1">
      <alignment vertical="center"/>
    </xf>
    <xf numFmtId="165" fontId="26" fillId="0" borderId="10" xfId="1" applyNumberFormat="1" applyFont="1" applyFill="1" applyBorder="1" applyAlignment="1">
      <alignment horizontal="center" vertical="center"/>
    </xf>
    <xf numFmtId="0" fontId="24" fillId="0" borderId="0" xfId="0" applyFont="1" applyAlignment="1">
      <alignment vertical="center" wrapText="1"/>
    </xf>
    <xf numFmtId="0" fontId="25" fillId="33" borderId="10" xfId="0" applyFont="1" applyFill="1" applyBorder="1" applyAlignment="1">
      <alignment vertical="center"/>
    </xf>
    <xf numFmtId="0" fontId="19" fillId="0" borderId="11" xfId="0" applyFont="1" applyBorder="1"/>
    <xf numFmtId="0" fontId="18" fillId="0" borderId="0" xfId="0" applyFont="1" applyAlignment="1">
      <alignment horizontal="center"/>
    </xf>
    <xf numFmtId="14" fontId="18" fillId="0" borderId="0" xfId="0" applyNumberFormat="1" applyFont="1" applyAlignment="1">
      <alignment horizontal="center"/>
    </xf>
    <xf numFmtId="0" fontId="16" fillId="0" borderId="0" xfId="0" applyFont="1" applyAlignment="1">
      <alignment horizontal="left" vertical="top" wrapText="1"/>
    </xf>
    <xf numFmtId="0" fontId="29" fillId="35" borderId="10" xfId="0" applyFont="1" applyFill="1" applyBorder="1" applyAlignment="1">
      <alignment horizontal="center" vertical="center"/>
    </xf>
    <xf numFmtId="0" fontId="30" fillId="33" borderId="10" xfId="0" applyFont="1" applyFill="1" applyBorder="1" applyAlignment="1">
      <alignment horizontal="center" vertical="center"/>
    </xf>
    <xf numFmtId="0" fontId="27" fillId="33" borderId="10" xfId="0" applyFont="1" applyFill="1" applyBorder="1" applyAlignment="1">
      <alignment horizontal="left" vertical="center" wrapText="1"/>
    </xf>
    <xf numFmtId="0" fontId="30" fillId="0" borderId="10" xfId="0" applyFont="1" applyBorder="1" applyAlignment="1">
      <alignment horizontal="center" vertical="center"/>
    </xf>
    <xf numFmtId="0" fontId="27" fillId="36" borderId="10" xfId="0" applyFont="1" applyFill="1" applyBorder="1" applyAlignment="1">
      <alignment horizontal="left" vertical="center" wrapText="1"/>
    </xf>
    <xf numFmtId="0" fontId="27" fillId="37" borderId="10" xfId="0" applyFont="1" applyFill="1" applyBorder="1" applyAlignment="1">
      <alignment horizontal="left" vertical="center" wrapText="1"/>
    </xf>
    <xf numFmtId="0" fontId="27" fillId="0" borderId="10" xfId="0" applyFont="1" applyBorder="1" applyAlignment="1">
      <alignment horizontal="left" vertical="center" wrapText="1"/>
    </xf>
    <xf numFmtId="0" fontId="24" fillId="34" borderId="16" xfId="0" applyFont="1" applyFill="1" applyBorder="1" applyAlignment="1">
      <alignment horizontal="center" vertical="center"/>
    </xf>
    <xf numFmtId="0" fontId="24" fillId="34" borderId="15" xfId="0" applyFont="1" applyFill="1" applyBorder="1" applyAlignment="1">
      <alignment horizontal="center" vertical="center" wrapText="1"/>
    </xf>
    <xf numFmtId="0" fontId="24" fillId="0" borderId="0" xfId="0" applyFont="1" applyAlignment="1">
      <alignment horizontal="center" vertical="center"/>
    </xf>
    <xf numFmtId="0" fontId="31" fillId="0" borderId="0" xfId="0" applyFont="1" applyAlignment="1">
      <alignment vertic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Gekoppelde cel" xfId="13" builtinId="24" customBuiltin="1"/>
    <cellStyle name="Goed" xfId="7" builtinId="26" customBuiltin="1"/>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Titel" xfId="2" builtinId="15" customBuiltin="1"/>
    <cellStyle name="Totaal" xfId="18" builtinId="25" customBuiltin="1"/>
    <cellStyle name="Uitvoer" xfId="11" builtinId="21" customBuiltin="1"/>
    <cellStyle name="Valuta" xfId="1" builtinId="4"/>
    <cellStyle name="Verklarende tekst" xfId="17" builtinId="53" customBuiltin="1"/>
    <cellStyle name="Waarschuwingstekst" xfId="15" builtinId="11" customBuiltin="1"/>
  </cellStyles>
  <dxfs count="26">
    <dxf>
      <font>
        <strike val="0"/>
        <outline val="0"/>
        <shadow val="0"/>
        <vertAlign val="baseline"/>
        <sz val="10"/>
      </font>
      <fill>
        <patternFill>
          <fgColor indexed="64"/>
          <bgColor rgb="FF3A45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border outline="0">
        <top style="thin">
          <color indexed="64"/>
        </top>
      </border>
    </dxf>
    <dxf>
      <border outline="0">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Aptos"/>
        <family val="2"/>
        <scheme val="none"/>
      </font>
      <numFmt numFmtId="0" formatCode="Genera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name val="Aptos"/>
        <family val="2"/>
        <scheme val="none"/>
      </font>
      <numFmt numFmtId="1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9" formatCode="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9" formatCode="d/mm/yyyy"/>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9" formatCode="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ptos"/>
        <family val="2"/>
        <scheme val="none"/>
      </font>
      <numFmt numFmtId="165" formatCode="_-* #,##0.00\ [$€-80C]_-;\-* #,##0.00\ [$€-80C]_-;_-* &quot;-&quot;??\ [$€-80C]_-;_-@_-"/>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ptos"/>
        <family val="2"/>
        <scheme val="none"/>
      </font>
      <numFmt numFmtId="19" formatCode="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ptos"/>
        <family val="2"/>
        <scheme val="none"/>
      </font>
      <numFmt numFmtId="19" formatCode="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ptos"/>
        <family val="2"/>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ptos"/>
        <family val="2"/>
        <scheme val="none"/>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ptos"/>
        <family val="2"/>
        <scheme val="none"/>
      </font>
      <alignment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alignment vertical="center" textRotation="0" indent="0" justifyLastLine="0" shrinkToFit="0" readingOrder="0"/>
    </dxf>
    <dxf>
      <border>
        <bottom style="thin">
          <color indexed="64"/>
        </bottom>
      </border>
    </dxf>
  </dxfs>
  <tableStyles count="0" defaultTableStyle="TableStyleMedium2" defaultPivotStyle="PivotStyleLight16"/>
  <colors>
    <mruColors>
      <color rgb="FF3A4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0</xdr:row>
      <xdr:rowOff>60960</xdr:rowOff>
    </xdr:from>
    <xdr:to>
      <xdr:col>1</xdr:col>
      <xdr:colOff>1213440</xdr:colOff>
      <xdr:row>0</xdr:row>
      <xdr:rowOff>955482</xdr:rowOff>
    </xdr:to>
    <xdr:pic>
      <xdr:nvPicPr>
        <xdr:cNvPr id="2" name="Afbeelding 1">
          <a:extLst>
            <a:ext uri="{FF2B5EF4-FFF2-40B4-BE49-F238E27FC236}">
              <a16:creationId xmlns:a16="http://schemas.microsoft.com/office/drawing/2014/main" id="{C5D2E7A4-62A0-470F-89E2-55E4F7D25A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60960"/>
          <a:ext cx="3080340" cy="894522"/>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1" id="{374CB55F-8044-4BA4-A692-D8132DDED572}">
    <nsvFilter filterId="{09105EE9-2A75-4599-8DC8-9448DD348F13}" ref="A1:J112" tableId="0">
      <columnFilter colId="0">
        <filter colId="0">
          <x:filters>
            <x:filter val="P21.27/4.1.2/NEET/D'BROEJ/VNNS"/>
            <x:filter val="P21.27/4.1.2/NEET/SBS/BNJ"/>
            <x:filter val="P21.27/4.1.2/NEETS/A2W/CJ"/>
            <x:filter val="P21.27/4.1.2/NEETS/BN/TJ"/>
            <x:filter val="P21.27/4.1.2/NEETS/DBROEJ/VNNS"/>
            <x:filter val="P21.27/4.1.2/NEETS/GI/KET"/>
            <x:filter val="P21.27/4.1.2/NEETS/INBRU"/>
            <x:filter val="P21.27/4.1.2/NEETS/JES/BNJ"/>
            <x:filter val="P21.27/4.1.2/NEETS/PLS/100"/>
            <x:filter val="P21.27/4.1.2/NEETS/RB/PYF"/>
            <x:filter val="P21.27/4.1.2/NEETS/SBS/BNJ"/>
          </x:filters>
        </filter>
      </columnFilter>
      <sortRules>
        <sortRule colId="2">
          <sortCondition ref="C1:C112"/>
        </sortRule>
      </sortRules>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15DD92-5372-42A3-B340-F04CF04170EB}" name="Tableau2" displayName="Tableau2" ref="A3:I19" totalsRowShown="0" headerRowDxfId="9" headerRowBorderDxfId="8" tableBorderDxfId="7">
  <autoFilter ref="A3:I19" xr:uid="{587823C3-B74A-457B-9E65-52CA70C8DE36}"/>
  <tableColumns count="9">
    <tableColumn id="1" xr3:uid="{DE7FF9AE-4F80-4B2B-9FA5-357BD2859677}" name="Nom de l'opération"/>
    <tableColumn id="2" xr3:uid="{D617EE4C-3ECB-4087-9CFC-6B187921E970}" name="Objectif de l’opération et les réalisations escomptées ou effectives" dataDxfId="6">
      <calculatedColumnFormula>VLOOKUP(Tableau2[[#This Row],[Nom de l''opération]],Info!C:I,2,FALSE)</calculatedColumnFormula>
    </tableColumn>
    <tableColumn id="3" xr3:uid="{F6D633C4-674B-41FA-80FE-ABBD8EB8A371}" name="Date de début de l'opération"/>
    <tableColumn id="4" xr3:uid="{980D744C-889F-400A-ACC3-B4B166D9C1EF}" name="Date d’achèvement prévue ou réelle de l’opération"/>
    <tableColumn id="5" xr3:uid="{F01BA038-A041-461C-9A45-F5372B1CE4CC}" name="Fonds" dataDxfId="5">
      <calculatedColumnFormula>VLOOKUP(Tableau2[[#This Row],[Nom de l''opération]],Info!C:I,3,FALSE)</calculatedColumnFormula>
    </tableColumn>
    <tableColumn id="6" xr3:uid="{8E1B6DCA-6743-4289-9B2C-E3978735506E}" name="Objectif spécifique concerné" dataDxfId="4">
      <calculatedColumnFormula>VLOOKUP(Tableau2[[#This Row],[Nom de l''opération]],Info!C:I,4,FALSE)</calculatedColumnFormula>
    </tableColumn>
    <tableColumn id="7" xr3:uid="{63007E62-2051-460F-90DE-84C06E93535E}" name="Taux de cofinancement par l’Union" dataDxfId="3">
      <calculatedColumnFormula>VLOOKUP(Tableau2[[#This Row],[Nom de l''opération]],Info!C:I,5,FALSE)</calculatedColumnFormula>
    </tableColumn>
    <tableColumn id="8" xr3:uid="{B8C25EBA-A7FA-43C2-9FAA-438975DFA6BD}" name="Indicateur d’emplacement ou la géolocalisation de l’opération et du pays concernés" dataDxfId="2">
      <calculatedColumnFormula>VLOOKUP(Tableau2[[#This Row],[Nom de l''opération]],Info!C:I,6,FALSE)</calculatedColumnFormula>
    </tableColumn>
    <tableColumn id="9" xr3:uid="{D0D518A9-5734-4D48-8D4B-3BD84B05C465}" name="Type d’intervention dans le cas de l’opération réalisée conformément à l’article 73, paragraphe 2, point g)." dataDxfId="1">
      <calculatedColumnFormula>VLOOKUP(Tableau2[[#This Row],[Nom de l''opération]],Info!C:I,7,FALSE)</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31C50E-B6D7-495E-8391-717C52A38E09}" name="Tableau1" displayName="Tableau1" ref="A2:L68" totalsRowShown="0" headerRowDxfId="0" dataDxfId="24" headerRowBorderDxfId="25" tableBorderDxfId="23" totalsRowBorderDxfId="22">
  <autoFilter ref="A2:L68" xr:uid="{4631C50E-B6D7-495E-8391-717C52A38E09}"/>
  <sortState xmlns:xlrd2="http://schemas.microsoft.com/office/spreadsheetml/2017/richdata2" ref="A3:L68">
    <sortCondition ref="C2:C68"/>
  </sortState>
  <tableColumns count="12">
    <tableColumn id="2" xr3:uid="{C6389937-D36E-4EF9-8FDC-7E3E3EF71EC1}" name="Code unique" dataDxfId="21"/>
    <tableColumn id="4" xr3:uid="{2181E38B-6155-4E47-811A-755F3B60C0AE}" name="Nom de l'opérateur" dataDxfId="20"/>
    <tableColumn id="3" xr3:uid="{A703D213-797D-4CC5-9CAA-C96C46B83535}" name="Nom de l'opération" dataDxfId="19">
      <calculatedColumnFormula>VLOOKUP(Tableau1[[#This Row],[Code unique]],Info!A:C,3,FALSE)</calculatedColumnFormula>
    </tableColumn>
    <tableColumn id="8" xr3:uid="{3522FA16-BE23-4927-A578-AC14E5037725}" name="Objectif de l’opération et les réalisations escomptées ou effectives" dataDxfId="18">
      <calculatedColumnFormula>VLOOKUP(Tableau1[[#This Row],[Code unique]],Info!A:I,4,FALSE)</calculatedColumnFormula>
    </tableColumn>
    <tableColumn id="5" xr3:uid="{72B37A9C-7AB6-4450-AC9F-E670FCDAF6C4}" name="Date de début de l'opération" dataDxfId="17"/>
    <tableColumn id="6" xr3:uid="{31D73E7E-8BAD-41F3-BEEE-89E5846421ED}" name="Date d’achèvement  de l’opération" dataDxfId="16"/>
    <tableColumn id="7" xr3:uid="{CD1C360F-7F49-4E77-8455-0251C47B8C40}" name="Cout total de l'opération" dataDxfId="15" dataCellStyle="Valuta"/>
    <tableColumn id="9" xr3:uid="{6C5F943A-CC8F-47B6-AA03-BCEC6713EC65}" name="Fonds" dataDxfId="14">
      <calculatedColumnFormula>VLOOKUP(Tableau1[[#This Row],[Code unique]],Info!A:I,5,FALSE)</calculatedColumnFormula>
    </tableColumn>
    <tableColumn id="10" xr3:uid="{2FFD4903-5BF0-4096-ADBB-2B2F5B953B08}" name="Objectif spécifique concerné" dataDxfId="13">
      <calculatedColumnFormula>VLOOKUP(Tableau1[[#This Row],[Code unique]],Info!A:I,6,FALSE)</calculatedColumnFormula>
    </tableColumn>
    <tableColumn id="11" xr3:uid="{29A7497F-21D6-4BB4-B8E5-B3B74E481AB7}" name="Taux de cofinancement par l’Union" dataDxfId="12">
      <calculatedColumnFormula>VLOOKUP(Tableau1[[#This Row],[Code unique]],Info!A:I,7,FALSE)</calculatedColumnFormula>
    </tableColumn>
    <tableColumn id="13" xr3:uid="{97108231-E615-45E6-9DFA-2016F71392BF}" name="Type d’intervention dans le cas de l’opération réalisée (conformément à l’article 73, paragraphe 2, point g)." dataDxfId="11">
      <calculatedColumnFormula>VLOOKUP(Tableau1[[#This Row],[Code unique]],Info!A:I,9,FALSE)</calculatedColumnFormula>
    </tableColumn>
    <tableColumn id="12" xr3:uid="{56AF6B74-D9C9-4B3C-81B5-961EA15377D0}" name="Indicateur d’emplacement ou la géolocalisation de l’opération et du pays concernés" dataDxfId="10">
      <calculatedColumnFormula>VLOOKUP(Tableau1[[#This Row],[Code unique]],Info!A:I,8,FALSE)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23C3-B74A-457B-9E65-52CA70C8DE36}">
  <dimension ref="A1:M24"/>
  <sheetViews>
    <sheetView topLeftCell="A2" workbookViewId="0">
      <selection activeCell="A18" sqref="A18"/>
    </sheetView>
  </sheetViews>
  <sheetFormatPr defaultColWidth="11.44140625" defaultRowHeight="14.4" x14ac:dyDescent="0.3"/>
  <cols>
    <col min="1" max="1" width="47.44140625" bestFit="1" customWidth="1"/>
    <col min="2" max="2" width="33.109375" customWidth="1"/>
    <col min="3" max="3" width="28.6640625" customWidth="1"/>
    <col min="4" max="4" width="18.44140625" customWidth="1"/>
    <col min="5" max="5" width="8.5546875" bestFit="1" customWidth="1"/>
    <col min="6" max="6" width="28.5546875" customWidth="1"/>
    <col min="7" max="7" width="14.5546875" customWidth="1"/>
    <col min="8" max="8" width="29" customWidth="1"/>
    <col min="9" max="9" width="156.44140625" bestFit="1" customWidth="1"/>
  </cols>
  <sheetData>
    <row r="1" spans="1:13" ht="46.2" x14ac:dyDescent="0.85">
      <c r="A1" s="52" t="s">
        <v>0</v>
      </c>
      <c r="B1" s="52"/>
      <c r="C1" s="53">
        <v>45730</v>
      </c>
      <c r="D1" s="53"/>
      <c r="E1" s="1"/>
      <c r="F1" s="1"/>
    </row>
    <row r="2" spans="1:13" x14ac:dyDescent="0.3">
      <c r="E2" s="1"/>
      <c r="F2" s="1"/>
    </row>
    <row r="3" spans="1:13" s="2" customFormat="1" ht="55.95" customHeight="1" x14ac:dyDescent="0.3">
      <c r="A3" s="16" t="s">
        <v>1</v>
      </c>
      <c r="B3" s="17" t="s">
        <v>2</v>
      </c>
      <c r="C3" s="18" t="s">
        <v>3</v>
      </c>
      <c r="D3" s="18" t="s">
        <v>4</v>
      </c>
      <c r="E3" s="17" t="s">
        <v>5</v>
      </c>
      <c r="F3" s="17" t="s">
        <v>6</v>
      </c>
      <c r="G3" s="17" t="s">
        <v>7</v>
      </c>
      <c r="H3" s="17" t="s">
        <v>8</v>
      </c>
      <c r="I3" s="17" t="s">
        <v>9</v>
      </c>
      <c r="K3"/>
      <c r="L3"/>
      <c r="M3"/>
    </row>
    <row r="4" spans="1:13" x14ac:dyDescent="0.3">
      <c r="A4" t="s">
        <v>10</v>
      </c>
      <c r="B4" t="str">
        <f>VLOOKUP(Tableau2[[#This Row],[Nom de l''opération]],Info!C:I,2,FALSE)</f>
        <v>Offrir aux jeunes dès leur inscription chez Actiris un kit de base, un stage ou une première expérience professionnelle de qualité afin de faciliter leur intégration rapide et durable sur le marché de l’emploi
Les actions soutenues visent à outiller les jeunes dès leur inscription chez Actiris afin qu’ils puissent se positionner sur le marché de l’emploi bruxellois ou elles visent l’embauche grâce à l’acquisition d’une première expérience professionnelle formative.
Dans le cadre du kit de base, entre autres les actions suivants peuvent intervenir dans le parcours des jeunes demandeurs d’emploi:
•	la participation à un atelier kit de base express (qui contient entre autres une aide au niveau du CV, une préparation d’entretien d’embauche (trucs et astuces), l'utilisation de MyAtiris, le matching automatique des réseaux sociaux etc.);
•	la passation de tests langues et la délivrance de chèques langues et Technologies de l'Information et de la Communication (TIC);
•	un premier entretien d’orientation;
•	une visite de l’espace numérique.</v>
      </c>
      <c r="C4">
        <v>2022</v>
      </c>
      <c r="D4">
        <v>2027</v>
      </c>
      <c r="E4" t="str">
        <f>VLOOKUP(Tableau2[[#This Row],[Nom de l''opération]],Info!C:I,3,FALSE)</f>
        <v>FSE+</v>
      </c>
      <c r="F4"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4">
        <f>VLOOKUP(Tableau2[[#This Row],[Nom de l''opération]],Info!C:I,5,FALSE)</f>
        <v>0.4</v>
      </c>
      <c r="H4" t="str">
        <f>VLOOKUP(Tableau2[[#This Row],[Nom de l''opération]],Info!C:I,6,FALSE)</f>
        <v>BRU</v>
      </c>
      <c r="I4" t="str">
        <f>VLOOKUP(Tableau2[[#This Row],[Nom de l''opération]],Info!C:I,7,FALSE)</f>
        <v xml:space="preserve">136. Soutien spécifique à l’emploi des jeunes et à l’intégration socio-économique des jeunes </v>
      </c>
    </row>
    <row r="5" spans="1:13" x14ac:dyDescent="0.3">
      <c r="A5" t="s">
        <v>11</v>
      </c>
      <c r="B5" t="str">
        <f>VLOOKUP(Tableau2[[#This Row],[Nom de l''opération]],Info!C:I,2,FALSE)</f>
        <v>Dans le cadre d’un « emploi formatif jeunes », l’obtention d’un stage ou une première expérience professionnelle, les actions suivantes peuvent être mises en place sur base d’une méthodologie de transition positive et concrète vers l’emploi:
•	premier entretien individuel;
•	évaluation et valorisation des compétences techniques et comportementales acquises;
•	élaboration d’un plan d’accompagnement;
•	préparation des jeunes aux entretiens;
•	coachings dans un objectif d’orientation;
•	développement de l’apprentissage concret de l’utilisation du CV et des soft skills comme la confiance en soi, la communication, l’autonomie;
•	l’analyse de la qualité de critères tels que l’horaire, le descriptif des tâches prévues, l’encadrement ou encore la couverture assurancielle du stagiaire;
•	la présélection en recherchant les candidats potentiels parmi la base de données des CE et en invitant les jeunes CE;
•	proposer une offre d’emploi ou de stage correspondant à ses compétences et/ou à son projet professionnel des entretiens de coaching personnalisés;
•	un entretien de bilan des acquis du stage;
•	assurer un suivi, une médiation voire une clôture du stage.
Dans le cadre d’un emploi formatif aux jeunes qui facilite l’accès à un premier emploi combiné à un projet de formation, le volet administratif consiste à trouver les organismes prêts à engager des jeunes pour une durée renouvelable, établir les conventions et rembourser le salaire du jeune engagé.</v>
      </c>
      <c r="C5">
        <v>2023</v>
      </c>
      <c r="D5">
        <v>2027</v>
      </c>
      <c r="E5" t="str">
        <f>VLOOKUP(Tableau2[[#This Row],[Nom de l''opération]],Info!C:I,3,FALSE)</f>
        <v>FSE+</v>
      </c>
      <c r="F5"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5">
        <f>VLOOKUP(Tableau2[[#This Row],[Nom de l''opération]],Info!C:I,5,FALSE)</f>
        <v>0.4</v>
      </c>
      <c r="H5" t="str">
        <f>VLOOKUP(Tableau2[[#This Row],[Nom de l''opération]],Info!C:I,6,FALSE)</f>
        <v>BRU</v>
      </c>
      <c r="I5" t="str">
        <f>VLOOKUP(Tableau2[[#This Row],[Nom de l''opération]],Info!C:I,7,FALSE)</f>
        <v xml:space="preserve">136. Soutien spécifique à l’emploi des jeunes et à l’intégration socio-économique des jeunes </v>
      </c>
    </row>
    <row r="6" spans="1:13" x14ac:dyDescent="0.3">
      <c r="A6" t="s">
        <v>12</v>
      </c>
      <c r="B6" t="str">
        <f>VLOOKUP(Tableau2[[#This Row],[Nom de l''opération]],Info!C:I,2,FALSE)</f>
        <v>Accompagner individuellement vers l’emploi les demandeurs d’emploi ayant bénéficié d’une expérience formative, d’un stage ou d’un emploi
Il est important d’accompagner un chercheur d’emploi rapidement vers l’emploi après avoir bénéficié d’une expérience formative, d’un stage ou d’un emploi pour qu’il puisse (ré-)intégrer le marché de l’emploi de manière durable. Plus le temps passe, plus la probabilité d’obtenir un emploi diminue. 
L’ensemble des actions visent le rapprochement du marché de l’emploi et l’intégration durable sur le marché de l’emploi. La méthodologie de ces actions s’axe sur le chercheur d’emploi (CE) dans son individualité. L’accompagnement offert est personnalisé en fonction du parcours d’emploi et de formation. Le profil et les besoins du chercheur d’emploi sont le point de départ pour l’amener vers les offres d’emploi qui lui correspondent (et dans la mesure du possible vers les métiers en pénurie, les métiers porteurs, les métiers d’avenir dont les métiers liés aux enjeux climatiques) jusqu’à ce qu’il réintègre de manière durable le marché de l’emploi.
Cet accompagnement peut prendre plusieurs étapes en fonction des besoins identifiés et sous forme des activités collectives et/ou individualisées:
•	un premier entretien de bilan individuel pour identifier les besoins et définir l’accompagnement en fonction de la situation personnelle et professionnelle;
•	la détermination d’un projet professionnel;
•	un travail de mobilisation et de développement de confiance en vue notamment de favoriser l’engagement dans une dynamique de changement vers l’emploi;
•	l’acquisition des compétences linguistiques, des outils, méthodes et démarches de recherche d’emploi efficace;
•	le matching entre le profil des chercheurs d’emploi et l'offre d'emploi, de stage, de formation qualifiante et, le cas échéant, ciblés sur les métiers porteurs, métiers en pénurie, métiers d’avenir, métiers liés aux enjeux climatiques récoltés auprès des employeurs;
•	un soutien et suivi individuel durant la recherche de formation, la recherche d’emploi et le maintien à l’emploi;</v>
      </c>
      <c r="C6">
        <v>2022</v>
      </c>
      <c r="D6">
        <v>2027</v>
      </c>
      <c r="E6" t="str">
        <f>VLOOKUP(Tableau2[[#This Row],[Nom de l''opération]],Info!C:I,3,FALSE)</f>
        <v>FSE+</v>
      </c>
      <c r="F6"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6">
        <f>VLOOKUP(Tableau2[[#This Row],[Nom de l''opération]],Info!C:I,5,FALSE)</f>
        <v>0.4</v>
      </c>
      <c r="H6" t="str">
        <f>VLOOKUP(Tableau2[[#This Row],[Nom de l''opération]],Info!C:I,6,FALSE)</f>
        <v>BRU</v>
      </c>
      <c r="I6" t="str">
        <f>VLOOKUP(Tableau2[[#This Row],[Nom de l''opération]],Info!C:I,7,FALSE)</f>
        <v>134. Mesures visant à améliorer l’accès à l’emploi</v>
      </c>
    </row>
    <row r="7" spans="1:13" x14ac:dyDescent="0.3">
      <c r="A7" t="s">
        <v>13</v>
      </c>
      <c r="B7" t="str">
        <f>VLOOKUP(Tableau2[[#This Row],[Nom de l''opération]],Info!C:I,2,FALSE)</f>
        <v>Accompagner individuellement vers l’emploi les chercheurs d’emploi inoccupés (de longue durée) 
Concernant les chercheurs d’emploi de longue durée il faut mettre en place des actions individualisées pour vaincre les obstacles sociaux, psychologiques et professionnels.
L’ensemble des actions visent le rapprochement du marché de l’emploi et l’intégration durable sur le marché de l’emploi. La méthodologie de ces actions s’axe sur le chercheur d’emploi (CE) dans son individualité. L’accompagnement offert est personnalisé en fonction du parcours d’emploi et de formation. Le profil et les besoins du chercheur d’emploi sont le point de départ pour l’amener vers les offres d’emploi qui lui correspondent (et dans la mesure du possible vers les métiers en pénurie, les métiers porteurs, les métiers d’avenir dont les métiers liés aux enjeux climatiques) jusqu’à ce qu’il réintègre de manière durable le marché de l’emploi.
Cet accompagnement peut prendre plusieurs étapes en fonction des besoins identifiés et sous forme des activités collectives et/ou individualisées:
•	un premier entretien de bilan individuel pour identifier les besoins et définir l’accompagnement en fonction de la situation personnelle et professionnelle;
•	la détermination d’un projet professionnel;
•	un travail de mobilisation et de développement de confiance en vue notamment de favoriser l’engagement dans une dynamique de changement vers l’emploi;
•	l’acquisition des compétences linguistiques, des outils, méthodes et démarches de recherche d’emploi efficace;
•	le matching entre le profil des chercheurs d’emploi et l'offre d'emploi, de stage, de formation qualifiante et, le cas échéant, ciblés sur les métiers porteurs, métiers en pénurie, métiers d’avenir, métiers liés aux enjeux climatiques récoltés auprès des employeurs;
•	un soutien et suivi individuel durant la recherche de formation, la recherche d’emploi et le maintien à l’emploi;</v>
      </c>
      <c r="C7">
        <v>2023</v>
      </c>
      <c r="D7">
        <v>2027</v>
      </c>
      <c r="E7" t="str">
        <f>VLOOKUP(Tableau2[[#This Row],[Nom de l''opération]],Info!C:I,3,FALSE)</f>
        <v>FSE+</v>
      </c>
      <c r="F7"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7">
        <f>VLOOKUP(Tableau2[[#This Row],[Nom de l''opération]],Info!C:I,5,FALSE)</f>
        <v>0.4</v>
      </c>
      <c r="H7" t="str">
        <f>VLOOKUP(Tableau2[[#This Row],[Nom de l''opération]],Info!C:I,6,FALSE)</f>
        <v>BRU</v>
      </c>
      <c r="I7" t="str">
        <f>VLOOKUP(Tableau2[[#This Row],[Nom de l''opération]],Info!C:I,7,FALSE)</f>
        <v>135. Mesures visant à promouvoir l’accès des chômeurs de longue durée à l’emploi</v>
      </c>
    </row>
    <row r="8" spans="1:13" x14ac:dyDescent="0.3">
      <c r="A8" t="s">
        <v>14</v>
      </c>
      <c r="B8" t="str">
        <f>VLOOKUP(Tableau2[[#This Row],[Nom de l''opération]],Info!C:I,2,FALSE)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C8">
        <v>2022</v>
      </c>
      <c r="D8">
        <v>2027</v>
      </c>
      <c r="E8" t="str">
        <f>VLOOKUP(Tableau2[[#This Row],[Nom de l''opération]],Info!C:I,3,FALSE)</f>
        <v>FSE+</v>
      </c>
      <c r="F8"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8">
        <f>VLOOKUP(Tableau2[[#This Row],[Nom de l''opération]],Info!C:I,5,FALSE)</f>
        <v>0.4</v>
      </c>
      <c r="H8" t="str">
        <f>VLOOKUP(Tableau2[[#This Row],[Nom de l''opération]],Info!C:I,6,FALSE)</f>
        <v>BRU</v>
      </c>
      <c r="I8" t="str">
        <f>VLOOKUP(Tableau2[[#This Row],[Nom de l''opération]],Info!C:I,7,FALSE)</f>
        <v xml:space="preserve">136. Soutien spécifique à l’emploi des jeunes et à l’intégration socio-économique des jeunes </v>
      </c>
    </row>
    <row r="9" spans="1:13" x14ac:dyDescent="0.3">
      <c r="A9" t="s">
        <v>15</v>
      </c>
      <c r="B9" t="str">
        <f>VLOOKUP(Tableau2[[#This Row],[Nom de l''opération]],Info!C:I,2,FALSE)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C9">
        <v>2022</v>
      </c>
      <c r="D9">
        <v>2027</v>
      </c>
      <c r="E9" t="str">
        <f>VLOOKUP(Tableau2[[#This Row],[Nom de l''opération]],Info!C:I,3,FALSE)</f>
        <v>FSE+</v>
      </c>
      <c r="F9" t="str">
        <f>VLOOKUP(Tableau2[[#This Row],[Nom de l''opération]],Info!C:I,4,FALSE)</f>
        <v xml:space="preserve">ESO4.8. Favoriser l’inclusion active afin de promouvoir l’égalité des chances, la non-discrimination et la participation active, et améliorer l’employabilité, en particulier pour les groupes défavorisés </v>
      </c>
      <c r="G9">
        <f>VLOOKUP(Tableau2[[#This Row],[Nom de l''opération]],Info!C:I,5,FALSE)</f>
        <v>0.4</v>
      </c>
      <c r="H9" t="str">
        <f>VLOOKUP(Tableau2[[#This Row],[Nom de l''opération]],Info!C:I,6,FALSE)</f>
        <v>BRU</v>
      </c>
      <c r="I9" t="str">
        <f>VLOOKUP(Tableau2[[#This Row],[Nom de l''opération]],Info!C:I,7,FALSE)</f>
        <v>148. Soutien à l'éducation et à l'accueil de la petite enfance (hormis les infrastructures)</v>
      </c>
    </row>
    <row r="10" spans="1:13" x14ac:dyDescent="0.3">
      <c r="A10" t="s">
        <v>16</v>
      </c>
      <c r="B10" t="str">
        <f>VLOOKUP(Tableau2[[#This Row],[Nom de l''opération]],Info!C:I,2,FALSE)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C10">
        <v>2022</v>
      </c>
      <c r="D10">
        <v>2027</v>
      </c>
      <c r="E10" t="str">
        <f>VLOOKUP(Tableau2[[#This Row],[Nom de l''opération]],Info!C:I,3,FALSE)</f>
        <v>FSE+</v>
      </c>
      <c r="F10" t="str">
        <f>VLOOKUP(Tableau2[[#This Row],[Nom de l''opération]],Info!C:I,4,FALSE)</f>
        <v xml:space="preserve">ESO4.8. Favoriser l’inclusion active afin de promouvoir l’égalité des chances, la non-discrimination et la participation active, et améliorer l’employabilité, en particulier pour les groupes défavorisés </v>
      </c>
      <c r="G10">
        <f>VLOOKUP(Tableau2[[#This Row],[Nom de l''opération]],Info!C:I,5,FALSE)</f>
        <v>0.4</v>
      </c>
      <c r="H10" t="str">
        <f>VLOOKUP(Tableau2[[#This Row],[Nom de l''opération]],Info!C:I,6,FALSE)</f>
        <v>BRU</v>
      </c>
      <c r="I10" t="str">
        <f>VLOOKUP(Tableau2[[#This Row],[Nom de l''opération]],Info!C:I,7,FALSE)</f>
        <v>143. Mesures visant à promouvoir l'équilibre entre
vie professionnelle et vie privée, y compris
l'accès aux services de garde des enfants et
d'aide aux personnes dépendantes</v>
      </c>
    </row>
    <row r="11" spans="1:13" x14ac:dyDescent="0.3">
      <c r="A11" t="s">
        <v>17</v>
      </c>
      <c r="B11" t="str">
        <f>VLOOKUP(Tableau2[[#This Row],[Nom de l''opération]],Info!C:I,2,FALSE)</f>
        <v xml:space="preserve">Sensibiliser et informer les jeunes de moins de 30 ans à l’école sur le marché du travail afin de faciliter l’entrée dans la vie active. Cela passe également par une immersion dans la réalité de l’entreprise notamment, par le biais du job étudiant
Les besoins en matière de transition identifiés se focalisent sur les difficultés liées à l’orientation du jeune durant son parcours scolaire, la crainte que les étudiants expriment vis-à-vis du monde du travail et le fossé qui existe entre le monde du travail, l’enseignement secondaire et l’enseignement supérieur.
Les actions soutenues préparent les jeunes à la transition entre l’école et la vie active au travers, entre autres, d’un programme de sensibilisation et un programme d’information (workshops auprès des écoles), des séances de présentation et de sensibilisation, un accompagnement dans la construction et maturation de leur projet de vie scolaire et professionnelle et une mise en situation / une immersion dans la réalité d’une entreprise par le biais du job étudiant.
</v>
      </c>
      <c r="C11">
        <v>2022</v>
      </c>
      <c r="D11">
        <v>2027</v>
      </c>
      <c r="E11" t="str">
        <f>VLOOKUP(Tableau2[[#This Row],[Nom de l''opération]],Info!C:I,3,FALSE)</f>
        <v>FSE+</v>
      </c>
      <c r="F11"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11">
        <f>VLOOKUP(Tableau2[[#This Row],[Nom de l''opération]],Info!C:I,5,FALSE)</f>
        <v>0.4</v>
      </c>
      <c r="H11" t="str">
        <f>VLOOKUP(Tableau2[[#This Row],[Nom de l''opération]],Info!C:I,6,FALSE)</f>
        <v>BRU</v>
      </c>
      <c r="I11" t="str">
        <f>VLOOKUP(Tableau2[[#This Row],[Nom de l''opération]],Info!C:I,7,FALSE)</f>
        <v xml:space="preserve">136. Soutien spécifique à l’emploi des jeunes et à l’intégration socio-économique des jeunes </v>
      </c>
    </row>
    <row r="12" spans="1:13" x14ac:dyDescent="0.3">
      <c r="A12" t="s">
        <v>18</v>
      </c>
      <c r="B12" t="str">
        <f>VLOOKUP(Tableau2[[#This Row],[Nom de l''opération]],Info!C:I,2,FALSE)</f>
        <v xml:space="preserve">Sensibiliser et informer les jeunes de moins de 30 ans à l’école sur le marché du travail afin de faciliter l’entrée dans la vie active. Cela passe également par une immersion dans la réalité de l’entreprise notamment, par le biais du job étudiant
Les besoins en matière de transition identifiés se focalisent sur les difficultés liées à l’orientation du jeune durant son parcours scolaire, la crainte que les étudiants expriment vis-à-vis du monde du travail et le fossé qui existe entre le monde du travail, l’enseignement secondaire et l’enseignement supérieur.
Les actions soutenues préparent les jeunes à la transition entre l’école et la vie active au travers, entre autres, d’un programme de sensibilisation et un programme d’information (workshops auprès des écoles), des séances de présentation et de sensibilisation, un accompagnement dans la construction et maturation de leur projet de vie scolaire et professionnelle et une mise en situation / une immersion dans la réalité d’une entreprise par le biais du job étudiant.
</v>
      </c>
      <c r="C12">
        <v>2022</v>
      </c>
      <c r="D12">
        <v>2027</v>
      </c>
      <c r="E12" t="str">
        <f>VLOOKUP(Tableau2[[#This Row],[Nom de l''opération]],Info!C:I,3,FALSE)</f>
        <v>FSE+</v>
      </c>
      <c r="F12"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12">
        <f>VLOOKUP(Tableau2[[#This Row],[Nom de l''opération]],Info!C:I,5,FALSE)</f>
        <v>0.4</v>
      </c>
      <c r="H12" t="str">
        <f>VLOOKUP(Tableau2[[#This Row],[Nom de l''opération]],Info!C:I,6,FALSE)</f>
        <v>BRU</v>
      </c>
      <c r="I12" t="str">
        <f>VLOOKUP(Tableau2[[#This Row],[Nom de l''opération]],Info!C:I,7,FALSE)</f>
        <v xml:space="preserve">136. Soutien spécifique à l’emploi des jeunes et à l’intégration socio-économique des jeunes </v>
      </c>
    </row>
    <row r="13" spans="1:13" x14ac:dyDescent="0.3">
      <c r="A13" t="s">
        <v>19</v>
      </c>
      <c r="B13" t="str">
        <f>VLOOKUP(Tableau2[[#This Row],[Nom de l''opération]],Info!C:I,2,FALSE)</f>
        <v>Offrir le mentorat comme méthode d’accompagnement innovante de certains groupes de jeunes chercheurs d’emploi dans leurs parcours d’intégration professionnelle
Le mentorat est une nouvelle forme de coaching dispensé par une personne expérimentée à une personne inexpérimentée. Il s’agit d’un outil d’adaptation et d’agilité au service des individus. Le mentorat propose des espaces de partage et l’échanges favorisant la créativité et l’innovation.
Un mentor est une personne expérimentée (professionnellement encore active ou pas) qui accompagne bénévolement un CE de manière individuelle et intensive pour lui faire bénéficier de son soutien, conseils et réseau. Les mentors sont mobilisés via la communication générale ((presse, site web, réseaux sociaux, affiches, vidéos, etc.) ou via des séances d’information à destination des collaborateurs des entreprises ou organisations. Les futurs mentors suivent une formation afin de s’assurer d’un socle commun de compétences en vue de l’accompagnement. Sur base des informations collectées (choix du secteur, type de projet professionnel, personnalité, etc.), les duos mentor-mentee sont formés et une première rencontre est organisée.
Le mentor, grâce à son profil, son expérience et son réseau, accompagne le jeune dans la définition de son projet professionnel, dans l’identification de ses compétences et des codes du monde professionnel.
La relation ne devrait pas être à sens unique et le mentee peut apporter également au mentor de nouvelles pistes de réflexion et d’innovation. Le mentorat vise donc à tester la construction d'une relation de coaching entre un mentor expérimenté vers un jeune chercheur d’emploi pour partager, échanger et progresser ensemble. Il sera évalué dans quelle mesure cette relation a contribué à la mise à l’emploi d’un jeune chercheur d’emploi.
L’accompagnement est basé sur une méthodologie spécifique qui consiste - pour la phase d'orientation - entre autres aux séances d’information collectives et workshops en collaboration avec des entreprises, à un screening/entretien individuel, des actions onboarding, une formation durant laquelle le participant développe ses compétences, attitudes et aptitudes, il découvre ses talents et passions et choisit un projet de rêve et le concrétise en se mettant dans la peau d’un entrepreneur. La phase mentorat prévoit des échanges individuels et collectifs entre le mentee et entre le(s) mentor(s). A la fin du parcours, chaque jeune disposera d'un plan d’action réalisable.
L’innovation réside en le renforcement du rôle de l’entreprise dans l’ensemble du parcours. En effet, le monde de l’entreprise intervient au long du programme, à divers moments:
•	actions collectives axées autour du monde de l’entreprise: les chercheurs d’emploi sont accompagnés individuellement par leur mentor et participent à des actions collectives qui leur permettront de se rapprocher du monde de l’entreprise;
•	co-construction d’actions de connexion avec le monde de l’entreprise: sur base d’une méthodologie ludique axée sur l’intelligence collective, le projet invitera les jeunes à inventer, choisir, construire et organiser une initiative de connexion avec le monde de l’entreprise;
•	rencontres inspirantes avec des CEO’s: les chercheurs d’emploi rencontrent le CEO d’une entreprise et participent ensemble à la résolution d’un challenge.
S’agissant d’innovation sociale et d’un essaie d'une nouvelle méthodologie, une évaluation de la méthodologie et de la mise-en-oeuvre du projet est prévue pour laquelle les modalités et les critères d’évaluation seront définis et présentés aux opérateurs. L’évaluation permettra une éventuelle modification de la méthodologie et une évolution du cadre du projet afin de répondre au mieux aux besoins des (jeunes) chercheurs d’emploi. Les conclusions et leçons tirées seront prises en compte dans le cadre d'une possible généralisation de ce projet.</v>
      </c>
      <c r="C13">
        <v>2023</v>
      </c>
      <c r="D13">
        <v>2027</v>
      </c>
      <c r="E13" t="str">
        <f>VLOOKUP(Tableau2[[#This Row],[Nom de l''opération]],Info!C:I,3,FALSE)</f>
        <v>FSE+</v>
      </c>
      <c r="F13"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13">
        <f>VLOOKUP(Tableau2[[#This Row],[Nom de l''opération]],Info!C:I,5,FALSE)</f>
        <v>0.4</v>
      </c>
      <c r="H13" t="str">
        <f>VLOOKUP(Tableau2[[#This Row],[Nom de l''opération]],Info!C:I,6,FALSE)</f>
        <v>BRU</v>
      </c>
      <c r="I13" t="str">
        <f>VLOOKUP(Tableau2[[#This Row],[Nom de l''opération]],Info!C:I,7,FALSE)</f>
        <v xml:space="preserve">136. Soutien spécifique à l’emploi des jeunes et à l’intégration socio-économique des jeunes </v>
      </c>
    </row>
    <row r="14" spans="1:13" x14ac:dyDescent="0.3">
      <c r="A14" t="s">
        <v>20</v>
      </c>
      <c r="B14" t="str">
        <f>VLOOKUP(Tableau2[[#This Row],[Nom de l''opération]],Info!C:I,2,FALSE)</f>
        <v>Offrir un parcours vers l’emploi adapté aux primo-arrivants et aux personnes étrangères via un One stop shop
Le public primo arrivant (étranger majeur UE et hors UE, de moins de 65 ans, qui séjourne légalement en Belgique depuis – de 5 ans, qui est inscrit au registre national d'une commune de la RBC) et les personnes étrangères souffrent davantage de fragilité liée à la fois à la pénibilité du parcours migratoire, à la perte de repères dans le pays d’accueil, à la complexité des démarches à entreprendre et à la barrière de la langue. Un ensemble de services offerts par les Bureaux d'accueil pour les primo-arrivants (BAPA) sont rassemblés en un seul endroit (one stop shop) et sont adaptés aux besoins des personnes inscrites dans un parcours d’accueil des structures bruxelloises, ayant une volonté et une capacité d’insertion professionnelle. Ces services seront accessibles pour les publics-cibles des Bureaux d'accueil qui nécessitent des sevices personnalisés et intégrés et dont le Service Public d’Emploi ne peut approcher les spécifités. Des risques spécifiques sont identifiés si ces publics ne sont pas accompagnés directement par les Bureaux d’accueil.
Les services offerts contribuent à promouvoir l’inclusion. Le one-stop-shop offre un endroit où les personnes qui passent par un parcours similaire peuvent se rencontrer et ainsi se créer ou reconstruire un réseau social et apprendre les codes sociaux.
Le one-stop-shop soutient de manière plus large les efforts dans le domaine de l'intégration en articulant le parcours d’accueil (ateliers de confiance, cours de culture et de langues,..) et la recherche d’emploi. Chaque personne est soutenue de manière rapide et individuelle accompagnée par un coach tout au long du parcours vers l’emploi dans le but d’éviter la segmentation de l’offre et de diminuer la complexité du paysage institutionnel et administratif en matière d’emploi.
Notamment les actions suivantes sont soutenues:
•	élaboration d’un un roadmap pour mettre en place la trajectoire socioprofessionnelle choisie
•	réorientation vers plusieurs possibilités permettant de mettre son projet en œuvre grâce à l’expertise des acteurs du terrain rassemblés en un seul lieu:
o	l’autocréation d’emploi:
	séances d’information collectives multilingues; 
	séances d’accompagnement entrepreneurial multilingues;
	traduction et adaptation de supports utiles aux entrepreneurs;
	organisation d’une table ronde autour de l’auto création d’emploi rassemblant les principales structures concernées.
o	la recherche d’emploi:
	support pour la rédaction d’un CV
	la préparation à un entretien ainsi qu’un module sur les spécificités culturelles liées à l’emploi
	l’accompagnement et suivi par un coach
o	la recherche d’un stage, bénévolat ou formation: aide à la recherche d’un stage, d’un lieu où faire du bénévolat ou d’une formation.</v>
      </c>
      <c r="C14">
        <v>2023</v>
      </c>
      <c r="D14">
        <v>2027</v>
      </c>
      <c r="E14" t="str">
        <f>VLOOKUP(Tableau2[[#This Row],[Nom de l''opération]],Info!C:I,3,FALSE)</f>
        <v>FSE+</v>
      </c>
      <c r="F14" t="str">
        <f>VLOOKUP(Tableau2[[#This Row],[Nom de l''opération]],Info!C:I,4,FALSE)</f>
        <v xml:space="preserve">ESO4.8. Favoriser l’inclusion active afin de promouvoir l’égalité des chances, la non-discrimination et la participation active, et améliorer l’employabilité, en particulier pour les groupes défavorisés </v>
      </c>
      <c r="G14">
        <f>VLOOKUP(Tableau2[[#This Row],[Nom de l''opération]],Info!C:I,5,FALSE)</f>
        <v>0.4</v>
      </c>
      <c r="H14" t="str">
        <f>VLOOKUP(Tableau2[[#This Row],[Nom de l''opération]],Info!C:I,6,FALSE)</f>
        <v>BRU</v>
      </c>
      <c r="I14" t="str">
        <f>VLOOKUP(Tableau2[[#This Row],[Nom de l''opération]],Info!C:I,7,FALSE)</f>
        <v>157. Mesures pour l’intégration sociale des ressortissants de pays tiers</v>
      </c>
    </row>
    <row r="15" spans="1:13" x14ac:dyDescent="0.3">
      <c r="A15" t="s">
        <v>21</v>
      </c>
      <c r="B15" t="str">
        <f>VLOOKUP(Tableau2[[#This Row],[Nom de l''opération]],Info!C:I,2,FALSE)</f>
        <v>Aim, Learn, Master, Achieve (ALMA) – Faciliter l’intégration des jeunes chercheurs d’emploi via une expérience en entreprise à l’étranger
Le dispositif ALMA est un instrument innovant visant l'inclusion active des NEETs grâce à une expérience de travail dans un autre pays européen.
Le projet se décline en 3 phases:
1. Une préparation intensive et sur-mesure (phrase préparatoire);
2. Une expérience professionnelle supervisée accompagnée d'un mentorat pendant une période de 2 à 6 mois dans un autre pays de l’UE (phase de mobilité);
3. Un soutien du jeune lors de son retour à Bruxelles pour l’aider à s'orienter et (ré)intégrer le marché de l’emploi (phase de suivi).
ALMA offrira aux jeunes chercheurs d’emploi une expérience professionnelle et apprentissage dans une organisation publique ou privée du pays d'accueil, leur permettant de développer des compétences linguistiques, techniques ou relationnelles, mais surtout de renforcer leur autonomie, leur ouverture d’esprit et leur capacité d’adaptation à un nouvel environnement. Les participants seront accompagnés à chaque étape du dispositif, tant à Bruxelles qu’à l’étranger, notamment grâce à des organismes d’encadrement sur place, dont le rôle est d’encadrer les participants durant la période de mobilité, mais aussi d’organiser le logement et de faciliter l’intégration.
Les jeunes sont accompagnés en petit groupes, présentant une variété de profils NEETs, pour renforcer l’apprentissage mutuel, se soutenir entre participants et réduire les risques de décrochage.</v>
      </c>
      <c r="C15">
        <v>2023</v>
      </c>
      <c r="D15">
        <v>2024</v>
      </c>
      <c r="E15" t="str">
        <f>VLOOKUP(Tableau2[[#This Row],[Nom de l''opération]],Info!C:I,3,FALSE)</f>
        <v>FSE+</v>
      </c>
      <c r="F15"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15">
        <f>VLOOKUP(Tableau2[[#This Row],[Nom de l''opération]],Info!C:I,5,FALSE)</f>
        <v>0.4</v>
      </c>
      <c r="H15" t="str">
        <f>VLOOKUP(Tableau2[[#This Row],[Nom de l''opération]],Info!C:I,6,FALSE)</f>
        <v>BRU</v>
      </c>
      <c r="I15" t="str">
        <f>VLOOKUP(Tableau2[[#This Row],[Nom de l''opération]],Info!C:I,7,FALSE)</f>
        <v xml:space="preserve">136. Soutien spécifique à l’emploi des jeunes et à l’intégration socio-économique des jeunes </v>
      </c>
    </row>
    <row r="16" spans="1:13" x14ac:dyDescent="0.3">
      <c r="A16" t="s">
        <v>22</v>
      </c>
      <c r="B16" t="str">
        <f>VLOOKUP(Tableau2[[#This Row],[Nom de l''opération]],Info!C:I,2,FALSE)</f>
        <v>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v>
      </c>
      <c r="C16">
        <v>2024</v>
      </c>
      <c r="D16">
        <v>2027</v>
      </c>
      <c r="E16" t="str">
        <f>VLOOKUP(Tableau2[[#This Row],[Nom de l''opération]],Info!C:I,3,FALSE)</f>
        <v>FSE+</v>
      </c>
      <c r="F16"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16">
        <f>VLOOKUP(Tableau2[[#This Row],[Nom de l''opération]],Info!C:I,5,FALSE)</f>
        <v>0.4</v>
      </c>
      <c r="H16" t="str">
        <f>VLOOKUP(Tableau2[[#This Row],[Nom de l''opération]],Info!C:I,6,FALSE)</f>
        <v>BRU</v>
      </c>
      <c r="I16" t="str">
        <f>VLOOKUP(Tableau2[[#This Row],[Nom de l''opération]],Info!C:I,7,FALSE)</f>
        <v xml:space="preserve">137. Soutien au travail indépendant et à la création d’entreprises </v>
      </c>
    </row>
    <row r="17" spans="1:9" x14ac:dyDescent="0.3">
      <c r="A17" t="s">
        <v>196</v>
      </c>
      <c r="B17" t="str">
        <f>VLOOKUP(Tableau2[[#This Row],[Nom de l''opération]],Info!C:I,2,FALSE)</f>
        <v>Matching entre chercheurs d’emploi en situation de handicap reconnu et employeurs privés et publics
Ce matching s’inscrit dans un parcours intégré pour des chercheurs d’emploi en situation de handicap et vise à effectuer le pont entre les chercheurs d’emploi en situation de handicap et le marché de l’emploi, à savoir les « employeurs du secteur ordinaire » avec comme objectif final la mise à l’emploi durable (minimum 6 mois) d’une personne en situation d’handicap. Dans ce cadre, notamment les actions suivantes peuvent être soutenues:
•	la sensibilisation des employeurs du marché du travail ordinaire;
•	l’information et l’aide aux employeurs dans leurs démarches pour engager des chercheurs d’emploi en situation de handicap;
•	l’élaboration avec les employeurs et la diffusion d’offres d’emploi spécifiques, très complètes et inclusives, provisoirement réservées à un public en situation de handicap reconnu;
•	le suivi à tous les stades du recrutement après le matching réalisé par Actiris entre le chercheur d’emploi et l’employeur;
•	la mise en relation des chercheurs d’emploi/employeurs avec le réseau spécialisé pour une mise à l’emploi réussie et pérenne.</v>
      </c>
      <c r="C17">
        <v>2023</v>
      </c>
      <c r="D17">
        <v>2027</v>
      </c>
      <c r="E17" t="str">
        <f>VLOOKUP(Tableau2[[#This Row],[Nom de l''opération]],Info!C:I,3,FALSE)</f>
        <v>FSE+</v>
      </c>
      <c r="F17"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17">
        <f>VLOOKUP(Tableau2[[#This Row],[Nom de l''opération]],Info!C:I,5,FALSE)</f>
        <v>0.4</v>
      </c>
      <c r="H17" t="str">
        <f>VLOOKUP(Tableau2[[#This Row],[Nom de l''opération]],Info!C:I,6,FALSE)</f>
        <v>BRU</v>
      </c>
      <c r="I17" t="str">
        <f>VLOOKUP(Tableau2[[#This Row],[Nom de l''opération]],Info!C:I,7,FALSE)</f>
        <v>134. Mesures visant à améliorer l’accès à l’emploi</v>
      </c>
    </row>
    <row r="18" spans="1:9" x14ac:dyDescent="0.3">
      <c r="A18" t="s">
        <v>23</v>
      </c>
      <c r="B18" t="e">
        <f>VLOOKUP(Tableau2[[#This Row],[Nom de l''opération]],Info!C:I,2,FALSE)</f>
        <v>#N/A</v>
      </c>
      <c r="C18">
        <v>2024</v>
      </c>
      <c r="D18">
        <v>2027</v>
      </c>
      <c r="E18" t="e">
        <f>VLOOKUP(Tableau2[[#This Row],[Nom de l''opération]],Info!C:I,3,FALSE)</f>
        <v>#N/A</v>
      </c>
      <c r="F18" t="e">
        <f>VLOOKUP(Tableau2[[#This Row],[Nom de l''opération]],Info!C:I,4,FALSE)</f>
        <v>#N/A</v>
      </c>
      <c r="G18" t="e">
        <f>VLOOKUP(Tableau2[[#This Row],[Nom de l''opération]],Info!C:I,5,FALSE)</f>
        <v>#N/A</v>
      </c>
      <c r="H18" t="e">
        <f>VLOOKUP(Tableau2[[#This Row],[Nom de l''opération]],Info!C:I,6,FALSE)</f>
        <v>#N/A</v>
      </c>
      <c r="I18" t="e">
        <f>VLOOKUP(Tableau2[[#This Row],[Nom de l''opération]],Info!C:I,7,FALSE)</f>
        <v>#N/A</v>
      </c>
    </row>
    <row r="19" spans="1:9" x14ac:dyDescent="0.3">
      <c r="A19" t="s">
        <v>24</v>
      </c>
      <c r="B19" t="str">
        <f>VLOOKUP(Tableau2[[#This Row],[Nom de l''opération]],Info!C:I,2,FALSE)</f>
        <v xml:space="preserve">La prospection, la récolte et l’analyse des postes de travail et de stage auprès des employeurs et guider et soutenir les employeurs dans leur recherche de candidats en les informant des nombreuses aides à l’emploi dont ils peuvent bénéficier. </v>
      </c>
      <c r="C19">
        <v>2022</v>
      </c>
      <c r="D19">
        <v>2027</v>
      </c>
      <c r="E19" t="str">
        <f>VLOOKUP(Tableau2[[#This Row],[Nom de l''opération]],Info!C:I,3,FALSE)</f>
        <v>FSE+</v>
      </c>
      <c r="F19" t="str">
        <f>VLOOKUP(Tableau2[[#This Row],[Nom de l''opération]],Info!C:I,4,FALSE)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G19">
        <f>VLOOKUP(Tableau2[[#This Row],[Nom de l''opération]],Info!C:I,5,FALSE)</f>
        <v>0.4</v>
      </c>
      <c r="H19" t="str">
        <f>VLOOKUP(Tableau2[[#This Row],[Nom de l''opération]],Info!C:I,6,FALSE)</f>
        <v>BRU</v>
      </c>
      <c r="I19" t="str">
        <f>VLOOKUP(Tableau2[[#This Row],[Nom de l''opération]],Info!C:I,7,FALSE)</f>
        <v>134. Mesures visant à améliorer l’accès à l’emploi</v>
      </c>
    </row>
    <row r="22" spans="1:9" ht="61.95" customHeight="1" x14ac:dyDescent="0.3">
      <c r="A22" s="54"/>
      <c r="B22" s="54"/>
      <c r="C22" s="21"/>
    </row>
    <row r="23" spans="1:9" x14ac:dyDescent="0.3">
      <c r="A23" s="20"/>
    </row>
    <row r="24" spans="1:9" x14ac:dyDescent="0.3">
      <c r="A24" s="9"/>
    </row>
  </sheetData>
  <mergeCells count="3">
    <mergeCell ref="A1:B1"/>
    <mergeCell ref="C1:D1"/>
    <mergeCell ref="A22:B2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3339-95CA-4E74-8985-01B0FFF60DEF}">
  <dimension ref="A1:Q68"/>
  <sheetViews>
    <sheetView tabSelected="1" zoomScaleNormal="100" workbookViewId="0">
      <selection activeCell="A2" sqref="A2"/>
    </sheetView>
  </sheetViews>
  <sheetFormatPr defaultColWidth="11.44140625" defaultRowHeight="13.8" x14ac:dyDescent="0.3"/>
  <cols>
    <col min="1" max="1" width="27.44140625" style="41" customWidth="1"/>
    <col min="2" max="2" width="22.33203125" style="41" customWidth="1"/>
    <col min="3" max="3" width="22.109375" style="41" customWidth="1"/>
    <col min="4" max="4" width="34.88671875" style="41" customWidth="1"/>
    <col min="5" max="6" width="14.88671875" style="41" customWidth="1"/>
    <col min="7" max="7" width="15.77734375" style="24" customWidth="1"/>
    <col min="8" max="8" width="10.6640625" style="41" customWidth="1"/>
    <col min="9" max="9" width="22.5546875" style="41" customWidth="1"/>
    <col min="10" max="10" width="13.77734375" style="42" customWidth="1"/>
    <col min="11" max="11" width="24.44140625" style="24" customWidth="1"/>
    <col min="12" max="12" width="17.21875" style="24" customWidth="1"/>
    <col min="13" max="15" width="12.109375" style="24" customWidth="1"/>
    <col min="16" max="16" width="16.33203125" style="41" customWidth="1"/>
    <col min="17" max="17" width="24" style="42" customWidth="1"/>
    <col min="18" max="16384" width="11.44140625" style="41"/>
  </cols>
  <sheetData>
    <row r="1" spans="1:17" ht="80.400000000000006" customHeight="1" x14ac:dyDescent="0.3">
      <c r="C1" s="65" t="s">
        <v>213</v>
      </c>
      <c r="H1" s="31" t="s">
        <v>201</v>
      </c>
    </row>
    <row r="2" spans="1:17" s="64" customFormat="1" ht="76.2" customHeight="1" x14ac:dyDescent="0.3">
      <c r="A2" s="62" t="s">
        <v>25</v>
      </c>
      <c r="B2" s="63" t="s">
        <v>26</v>
      </c>
      <c r="C2" s="63" t="s">
        <v>1</v>
      </c>
      <c r="D2" s="63" t="s">
        <v>2</v>
      </c>
      <c r="E2" s="33" t="s">
        <v>3</v>
      </c>
      <c r="F2" s="32" t="s">
        <v>27</v>
      </c>
      <c r="G2" s="33" t="s">
        <v>195</v>
      </c>
      <c r="H2" s="32" t="s">
        <v>5</v>
      </c>
      <c r="I2" s="32" t="s">
        <v>6</v>
      </c>
      <c r="J2" s="32" t="s">
        <v>7</v>
      </c>
      <c r="K2" s="63" t="s">
        <v>198</v>
      </c>
      <c r="L2" s="34" t="s">
        <v>8</v>
      </c>
    </row>
    <row r="3" spans="1:17" ht="16.2" customHeight="1" x14ac:dyDescent="0.3">
      <c r="A3" s="43" t="s">
        <v>87</v>
      </c>
      <c r="B3" s="36" t="str">
        <f>VLOOKUP(Tableau1[[#This Row],[Code unique]],Info!A:C,2,FALSE)</f>
        <v>Actiris</v>
      </c>
      <c r="C3" s="36" t="str">
        <f>VLOOKUP(Tableau1[[#This Row],[Code unique]],Info!A:C,3,FALSE)</f>
        <v xml:space="preserve">Service Link </v>
      </c>
      <c r="D3" s="36" t="str">
        <f>VLOOKUP(Tableau1[[#This Row],[Code unique]],Info!A:I,4,FALSE)</f>
        <v>Accompagner individuellement vers l’emploi les demandeurs d’emploi ayant bénéficié d’une expérience formative, d’un stage ou d’un emploi
Il est important d’accompagner un chercheur d’emploi rapidement vers l’emploi après avoir bénéficié d’une expérience formative, d’un stage ou d’un emploi pour qu’il puisse (ré-)intégrer le marché de l’emploi de manière durable. Plus le temps passe, plus la probabilité d’obtenir un emploi diminue. 
L’ensemble des actions visent le rapprochement du marché de l’emploi et l’intégration durable sur le marché de l’emploi. La méthodologie de ces actions s’axe sur le chercheur d’emploi (CE) dans son individualité. L’accompagnement offert est personnalisé en fonction du parcours d’emploi et de formation. Le profil et les besoins du chercheur d’emploi sont le point de départ pour l’amener vers les offres d’emploi qui lui correspondent (et dans la mesure du possible vers les métiers en pénurie, les métiers porteurs, les métiers d’avenir dont les métiers liés aux enjeux climatiques) jusqu’à ce qu’il réintègre de manière durable le marché de l’emploi.
Cet accompagnement peut prendre plusieurs étapes en fonction des besoins identifiés et sous forme des activités collectives et/ou individualisées:
•	un premier entretien de bilan individuel pour identifier les besoins et définir l’accompagnement en fonction de la situation personnelle et professionnelle;
•	la détermination d’un projet professionnel;
•	un travail de mobilisation et de développement de confiance en vue notamment de favoriser l’engagement dans une dynamique de changement vers l’emploi;
•	l’acquisition des compétences linguistiques, des outils, méthodes et démarches de recherche d’emploi efficace;
•	le matching entre le profil des chercheurs d’emploi et l'offre d'emploi, de stage, de formation qualifiante et, le cas échéant, ciblés sur les métiers porteurs, métiers en pénurie, métiers d’avenir, métiers liés aux enjeux climatiques récoltés auprès des employeurs;
•	un soutien et suivi individuel durant la recherche de formation, la recherche d’emploi et le maintien à l’emploi;</v>
      </c>
      <c r="E3" s="25">
        <v>44562</v>
      </c>
      <c r="F3" s="25">
        <v>47118</v>
      </c>
      <c r="G3" s="38">
        <v>5513032</v>
      </c>
      <c r="H3" s="26" t="str">
        <f>VLOOKUP(Tableau1[[#This Row],[Code unique]],Info!A:I,5,FALSE)</f>
        <v>FSE+</v>
      </c>
      <c r="I3"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3" s="28">
        <f>VLOOKUP(Tableau1[[#This Row],[Code unique]],Info!A:I,7,FALSE)</f>
        <v>0.4</v>
      </c>
      <c r="K3" s="39" t="str">
        <f>VLOOKUP(Tableau1[[#This Row],[Code unique]],Info!A:I,9,FALSE)</f>
        <v>134. Mesures visant à améliorer l’accès à l’emploi</v>
      </c>
      <c r="L3" s="40" t="str">
        <f>VLOOKUP(Tableau1[[#This Row],[Code unique]],Info!A:I,8,FALSE)</f>
        <v>BRU</v>
      </c>
      <c r="M3" s="41"/>
      <c r="N3" s="41"/>
      <c r="O3" s="41"/>
      <c r="Q3" s="41"/>
    </row>
    <row r="4" spans="1:17" ht="16.2" customHeight="1" x14ac:dyDescent="0.3">
      <c r="A4" s="43" t="s">
        <v>84</v>
      </c>
      <c r="B4" s="36" t="str">
        <f>VLOOKUP(Tableau1[[#This Row],[Code unique]],Info!A:C,2,FALSE)</f>
        <v>Actiris</v>
      </c>
      <c r="C4" s="36" t="str">
        <f>VLOOKUP(Tableau1[[#This Row],[Code unique]],Info!A:C,3,FALSE)</f>
        <v>Select Actiris</v>
      </c>
      <c r="D4" s="36" t="str">
        <f>VLOOKUP(Tableau1[[#This Row],[Code unique]],Info!A:I,4,FALSE)</f>
        <v xml:space="preserve">La prospection, la récolte et l’analyse des postes de travail et de stage auprès des employeurs et guider et soutenir les employeurs dans leur recherche de candidats en les informant des nombreuses aides à l’emploi dont ils peuvent bénéficier. </v>
      </c>
      <c r="E4" s="25">
        <v>44562</v>
      </c>
      <c r="F4" s="25">
        <v>47118</v>
      </c>
      <c r="G4" s="38">
        <v>18123133</v>
      </c>
      <c r="H4" s="26" t="str">
        <f>VLOOKUP(Tableau1[[#This Row],[Code unique]],Info!A:I,5,FALSE)</f>
        <v>FSE+</v>
      </c>
      <c r="I4"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4" s="28">
        <f>VLOOKUP(Tableau1[[#This Row],[Code unique]],Info!A:I,7,FALSE)</f>
        <v>0.4</v>
      </c>
      <c r="K4" s="39" t="str">
        <f>VLOOKUP(Tableau1[[#This Row],[Code unique]],Info!A:I,9,FALSE)</f>
        <v>134. Mesures visant à améliorer l’accès à l’emploi</v>
      </c>
      <c r="L4" s="40" t="str">
        <f>VLOOKUP(Tableau1[[#This Row],[Code unique]],Info!A:I,8,FALSE)</f>
        <v>BRU</v>
      </c>
      <c r="M4" s="41"/>
      <c r="N4" s="41"/>
      <c r="O4" s="41"/>
      <c r="Q4" s="41"/>
    </row>
    <row r="5" spans="1:17" ht="16.2" customHeight="1" x14ac:dyDescent="0.3">
      <c r="A5" s="43" t="s">
        <v>86</v>
      </c>
      <c r="B5" s="36" t="str">
        <f>VLOOKUP(Tableau1[[#This Row],[Code unique]],Info!A:C,2,FALSE)</f>
        <v>Actiris</v>
      </c>
      <c r="C5" s="36" t="str">
        <f>VLOOKUP(Tableau1[[#This Row],[Code unique]],Info!A:C,3,FALSE)</f>
        <v>Service GRAE</v>
      </c>
      <c r="D5" s="36" t="str">
        <f>VLOOKUP(Tableau1[[#This Row],[Code unique]],Info!A:I,4,FALSE)</f>
        <v>Accompagner individuellement vers l’emploi les chercheurs d’emploi inoccupés (de longue durée) 
Concernant les chercheurs d’emploi de longue durée il faut mettre en place des actions individualisées pour vaincre les obstacles sociaux, psychologiques et professionnels.
L’ensemble des actions visent le rapprochement du marché de l’emploi et l’intégration durable sur le marché de l’emploi. La méthodologie de ces actions s’axe sur le chercheur d’emploi (CE) dans son individualité. L’accompagnement offert est personnalisé en fonction du parcours d’emploi et de formation. Le profil et les besoins du chercheur d’emploi sont le point de départ pour l’amener vers les offres d’emploi qui lui correspondent (et dans la mesure du possible vers les métiers en pénurie, les métiers porteurs, les métiers d’avenir dont les métiers liés aux enjeux climatiques) jusqu’à ce qu’il réintègre de manière durable le marché de l’emploi.
Cet accompagnement peut prendre plusieurs étapes en fonction des besoins identifiés et sous forme des activités collectives et/ou individualisées:
•	un premier entretien de bilan individuel pour identifier les besoins et définir l’accompagnement en fonction de la situation personnelle et professionnelle;
•	la détermination d’un projet professionnel;
•	un travail de mobilisation et de développement de confiance en vue notamment de favoriser l’engagement dans une dynamique de changement vers l’emploi;
•	l’acquisition des compétences linguistiques, des outils, méthodes et démarches de recherche d’emploi efficace;
•	le matching entre le profil des chercheurs d’emploi et l'offre d'emploi, de stage, de formation qualifiante et, le cas échéant, ciblés sur les métiers porteurs, métiers en pénurie, métiers d’avenir, métiers liés aux enjeux climatiques récoltés auprès des employeurs;
•	un soutien et suivi individuel durant la recherche de formation, la recherche d’emploi et le maintien à l’emploi;</v>
      </c>
      <c r="E5" s="25">
        <v>44927</v>
      </c>
      <c r="F5" s="25">
        <v>47118</v>
      </c>
      <c r="G5" s="38">
        <v>8245597</v>
      </c>
      <c r="H5" s="26" t="str">
        <f>VLOOKUP(Tableau1[[#This Row],[Code unique]],Info!A:I,5,FALSE)</f>
        <v>FSE+</v>
      </c>
      <c r="I5"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5" s="28">
        <f>VLOOKUP(Tableau1[[#This Row],[Code unique]],Info!A:I,7,FALSE)</f>
        <v>0.4</v>
      </c>
      <c r="K5" s="39" t="str">
        <f>VLOOKUP(Tableau1[[#This Row],[Code unique]],Info!A:I,9,FALSE)</f>
        <v>135. Mesures visant à promouvoir l’accès des chômeurs de longue durée à l’emploi</v>
      </c>
      <c r="L5" s="40" t="str">
        <f>VLOOKUP(Tableau1[[#This Row],[Code unique]],Info!A:I,8,FALSE)</f>
        <v>BRU</v>
      </c>
      <c r="M5" s="41"/>
      <c r="N5" s="41"/>
      <c r="O5" s="41"/>
      <c r="Q5" s="41"/>
    </row>
    <row r="6" spans="1:17" ht="16.2" customHeight="1" x14ac:dyDescent="0.3">
      <c r="A6" s="43" t="s">
        <v>85</v>
      </c>
      <c r="B6" s="36" t="str">
        <f>VLOOKUP(Tableau1[[#This Row],[Code unique]],Info!A:C,2,FALSE)</f>
        <v>Actiris</v>
      </c>
      <c r="C6" s="36" t="str">
        <f>VLOOKUP(Tableau1[[#This Row],[Code unique]],Info!A:C,3,FALSE)</f>
        <v>Service Handicap et Emploi</v>
      </c>
      <c r="D6" s="36" t="str">
        <f>VLOOKUP(Tableau1[[#This Row],[Code unique]],Info!A:I,4,FALSE)</f>
        <v>Matching entre chercheurs d’emploi en situation de handicap reconnu et employeurs privés et publics
Ce matching s’inscrit dans un parcours intégré pour des chercheurs d’emploi en situation de handicap et vise à effectuer le pont entre les chercheurs d’emploi en situation de handicap et le marché de l’emploi, à savoir les « employeurs du secteur ordinaire » avec comme objectif final la mise à l’emploi durable (minimum 6 mois) d’une personne en situation d’handicap. Dans ce cadre, notamment les actions suivantes peuvent être soutenues:
•	la sensibilisation des employeurs du marché du travail ordinaire;
•	l’information et l’aide aux employeurs dans leurs démarches pour engager des chercheurs d’emploi en situation de handicap;
•	l’élaboration avec les employeurs et la diffusion d’offres d’emploi spécifiques, très complètes et inclusives, provisoirement réservées à un public en situation de handicap reconnu;
•	le suivi à tous les stades du recrutement après le matching réalisé par Actiris entre le chercheur d’emploi et l’employeur;
•	la mise en relation des chercheurs d’emploi/employeurs avec le réseau spécialisé pour une mise à l’emploi réussie et pérenne.</v>
      </c>
      <c r="E6" s="25">
        <v>44927</v>
      </c>
      <c r="F6" s="25">
        <v>47118</v>
      </c>
      <c r="G6" s="44">
        <v>1405090</v>
      </c>
      <c r="H6" s="26" t="str">
        <f>VLOOKUP(Tableau1[[#This Row],[Code unique]],Info!A:I,5,FALSE)</f>
        <v>FSE+</v>
      </c>
      <c r="I6"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6" s="28">
        <f>VLOOKUP(Tableau1[[#This Row],[Code unique]],Info!A:I,7,FALSE)</f>
        <v>0.4</v>
      </c>
      <c r="K6" s="39" t="str">
        <f>VLOOKUP(Tableau1[[#This Row],[Code unique]],Info!A:I,9,FALSE)</f>
        <v>134. Mesures visant à améliorer l’accès à l’emploi</v>
      </c>
      <c r="L6" s="40" t="str">
        <f>VLOOKUP(Tableau1[[#This Row],[Code unique]],Info!A:I,8,FALSE)</f>
        <v>BRU</v>
      </c>
      <c r="M6" s="41"/>
      <c r="N6" s="41"/>
      <c r="O6" s="41"/>
      <c r="Q6" s="41"/>
    </row>
    <row r="7" spans="1:17" ht="16.2" customHeight="1" x14ac:dyDescent="0.3">
      <c r="A7" s="43" t="s">
        <v>28</v>
      </c>
      <c r="B7" s="36" t="str">
        <f>VLOOKUP(Tableau1[[#This Row],[Code unique]],Info!A:C,2,FALSE)</f>
        <v>Iles</v>
      </c>
      <c r="C7" s="36" t="str">
        <f>VLOOKUP(Tableau1[[#This Row],[Code unique]],Info!A:C,3,FALSE)</f>
        <v>Accompagnement à la création de son emploi (ACE)</v>
      </c>
      <c r="D7" s="36" t="str">
        <f>VLOOKUP(Tableau1[[#This Row],[Code unique]],Info!A:I,4,FALSE)</f>
        <v>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v>
      </c>
      <c r="E7" s="25">
        <v>45292</v>
      </c>
      <c r="F7" s="25">
        <v>46752</v>
      </c>
      <c r="G7" s="38">
        <v>912000</v>
      </c>
      <c r="H7" s="26" t="str">
        <f>VLOOKUP(Tableau1[[#This Row],[Code unique]],Info!A:I,5,FALSE)</f>
        <v>FSE+</v>
      </c>
      <c r="I7"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7" s="28">
        <f>VLOOKUP(Tableau1[[#This Row],[Code unique]],Info!A:I,7,FALSE)</f>
        <v>0.4</v>
      </c>
      <c r="K7" s="39" t="str">
        <f>VLOOKUP(Tableau1[[#This Row],[Code unique]],Info!A:I,9,FALSE)</f>
        <v xml:space="preserve">137. Soutien au travail indépendant et à la création d’entreprises </v>
      </c>
      <c r="L7" s="40" t="str">
        <f>VLOOKUP(Tableau1[[#This Row],[Code unique]],Info!A:I,8,FALSE)</f>
        <v>BRU</v>
      </c>
      <c r="M7" s="41"/>
      <c r="N7" s="41"/>
      <c r="O7" s="41"/>
      <c r="Q7" s="41"/>
    </row>
    <row r="8" spans="1:17" ht="16.2" customHeight="1" x14ac:dyDescent="0.3">
      <c r="A8" s="43" t="s">
        <v>29</v>
      </c>
      <c r="B8" s="36" t="str">
        <f>VLOOKUP(Tableau1[[#This Row],[Code unique]],Info!A:C,2,FALSE)</f>
        <v>Crédal</v>
      </c>
      <c r="C8" s="36" t="str">
        <f>VLOOKUP(Tableau1[[#This Row],[Code unique]],Info!A:C,3,FALSE)</f>
        <v xml:space="preserve">Accompagnement à la création de son emploi (ACE) </v>
      </c>
      <c r="D8" s="36" t="str">
        <f>VLOOKUP(Tableau1[[#This Row],[Code unique]],Info!A:I,4,FALSE)</f>
        <v>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v>
      </c>
      <c r="E8" s="25">
        <v>45292</v>
      </c>
      <c r="F8" s="25">
        <v>46752</v>
      </c>
      <c r="G8" s="38">
        <v>912000</v>
      </c>
      <c r="H8" s="26" t="str">
        <f>VLOOKUP(Tableau1[[#This Row],[Code unique]],Info!A:I,5,FALSE)</f>
        <v>FSE+</v>
      </c>
      <c r="I8"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8" s="28">
        <f>VLOOKUP(Tableau1[[#This Row],[Code unique]],Info!A:I,7,FALSE)</f>
        <v>0.4</v>
      </c>
      <c r="K8" s="39" t="str">
        <f>VLOOKUP(Tableau1[[#This Row],[Code unique]],Info!A:I,9,FALSE)</f>
        <v xml:space="preserve">137. Soutien au travail indépendant et à la création d’entreprises </v>
      </c>
      <c r="L8" s="40" t="str">
        <f>VLOOKUP(Tableau1[[#This Row],[Code unique]],Info!A:I,8,FALSE)</f>
        <v>BRU</v>
      </c>
      <c r="M8" s="41"/>
      <c r="N8" s="41"/>
      <c r="O8" s="41"/>
      <c r="Q8" s="41"/>
    </row>
    <row r="9" spans="1:17" ht="16.2" customHeight="1" x14ac:dyDescent="0.3">
      <c r="A9" s="43" t="s">
        <v>30</v>
      </c>
      <c r="B9" s="36" t="str">
        <f>VLOOKUP(Tableau1[[#This Row],[Code unique]],Info!A:C,2,FALSE)</f>
        <v>Fais-le toi-même</v>
      </c>
      <c r="C9" s="36" t="str">
        <f>VLOOKUP(Tableau1[[#This Row],[Code unique]],Info!A:C,3,FALSE)</f>
        <v xml:space="preserve">Accompagnement à la création de son emploi (ACE) </v>
      </c>
      <c r="D9" s="36" t="str">
        <f>VLOOKUP(Tableau1[[#This Row],[Code unique]],Info!A:I,4,FALSE)</f>
        <v>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v>
      </c>
      <c r="E9" s="25">
        <v>45292</v>
      </c>
      <c r="F9" s="25">
        <v>46752</v>
      </c>
      <c r="G9" s="38">
        <v>456000</v>
      </c>
      <c r="H9" s="26" t="str">
        <f>VLOOKUP(Tableau1[[#This Row],[Code unique]],Info!A:I,5,FALSE)</f>
        <v>FSE+</v>
      </c>
      <c r="I9"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9" s="28">
        <f>VLOOKUP(Tableau1[[#This Row],[Code unique]],Info!A:I,7,FALSE)</f>
        <v>0.4</v>
      </c>
      <c r="K9" s="39" t="str">
        <f>VLOOKUP(Tableau1[[#This Row],[Code unique]],Info!A:I,9,FALSE)</f>
        <v xml:space="preserve">137. Soutien au travail indépendant et à la création d’entreprises </v>
      </c>
      <c r="L9" s="40" t="str">
        <f>VLOOKUP(Tableau1[[#This Row],[Code unique]],Info!A:I,8,FALSE)</f>
        <v>BRU</v>
      </c>
      <c r="M9" s="41"/>
      <c r="N9" s="41"/>
      <c r="O9" s="41"/>
      <c r="Q9" s="41"/>
    </row>
    <row r="10" spans="1:17" ht="16.2" customHeight="1" x14ac:dyDescent="0.3">
      <c r="A10" s="43" t="s">
        <v>31</v>
      </c>
      <c r="B10" s="36" t="str">
        <f>VLOOKUP(Tableau1[[#This Row],[Code unique]],Info!A:C,2,FALSE)</f>
        <v>JobYourself</v>
      </c>
      <c r="C10" s="36" t="str">
        <f>VLOOKUP(Tableau1[[#This Row],[Code unique]],Info!A:C,3,FALSE)</f>
        <v xml:space="preserve">Accompagnement à la création de son emploi (ACE) </v>
      </c>
      <c r="D10" s="36" t="str">
        <f>VLOOKUP(Tableau1[[#This Row],[Code unique]],Info!A:I,4,FALSE)</f>
        <v>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v>
      </c>
      <c r="E10" s="25">
        <v>45292</v>
      </c>
      <c r="F10" s="25">
        <v>46752</v>
      </c>
      <c r="G10" s="38">
        <v>927200</v>
      </c>
      <c r="H10" s="26" t="str">
        <f>VLOOKUP(Tableau1[[#This Row],[Code unique]],Info!A:I,5,FALSE)</f>
        <v>FSE+</v>
      </c>
      <c r="I10"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0" s="28">
        <f>VLOOKUP(Tableau1[[#This Row],[Code unique]],Info!A:I,7,FALSE)</f>
        <v>0.4</v>
      </c>
      <c r="K10" s="39" t="str">
        <f>VLOOKUP(Tableau1[[#This Row],[Code unique]],Info!A:I,9,FALSE)</f>
        <v xml:space="preserve">137. Soutien au travail indépendant et à la création d’entreprises </v>
      </c>
      <c r="L10" s="40" t="str">
        <f>VLOOKUP(Tableau1[[#This Row],[Code unique]],Info!A:I,8,FALSE)</f>
        <v>BRU</v>
      </c>
      <c r="M10" s="41"/>
      <c r="N10" s="41"/>
      <c r="O10" s="41"/>
      <c r="Q10" s="41"/>
    </row>
    <row r="11" spans="1:17" ht="16.2" customHeight="1" x14ac:dyDescent="0.3">
      <c r="A11" s="43" t="s">
        <v>32</v>
      </c>
      <c r="B11" s="36" t="str">
        <f>VLOOKUP(Tableau1[[#This Row],[Code unique]],Info!A:C,2,FALSE)</f>
        <v>MicroStart</v>
      </c>
      <c r="C11" s="36" t="str">
        <f>VLOOKUP(Tableau1[[#This Row],[Code unique]],Info!A:C,3,FALSE)</f>
        <v xml:space="preserve">Accompagnement à la création de son emploi (ACE) </v>
      </c>
      <c r="D11" s="36" t="str">
        <f>VLOOKUP(Tableau1[[#This Row],[Code unique]],Info!A:I,4,FALSE)</f>
        <v>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v>
      </c>
      <c r="E11" s="25">
        <v>45292</v>
      </c>
      <c r="F11" s="25">
        <v>46752</v>
      </c>
      <c r="G11" s="38">
        <v>684000</v>
      </c>
      <c r="H11" s="26" t="str">
        <f>VLOOKUP(Tableau1[[#This Row],[Code unique]],Info!A:I,5,FALSE)</f>
        <v>FSE+</v>
      </c>
      <c r="I11"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1" s="28">
        <f>VLOOKUP(Tableau1[[#This Row],[Code unique]],Info!A:I,7,FALSE)</f>
        <v>0.4</v>
      </c>
      <c r="K11" s="39" t="str">
        <f>VLOOKUP(Tableau1[[#This Row],[Code unique]],Info!A:I,9,FALSE)</f>
        <v xml:space="preserve">137. Soutien au travail indépendant et à la création d’entreprises </v>
      </c>
      <c r="L11" s="40" t="str">
        <f>VLOOKUP(Tableau1[[#This Row],[Code unique]],Info!A:I,8,FALSE)</f>
        <v>BRU</v>
      </c>
      <c r="M11" s="41"/>
      <c r="N11" s="41"/>
      <c r="O11" s="41"/>
      <c r="Q11" s="41"/>
    </row>
    <row r="12" spans="1:17" ht="16.2" customHeight="1" x14ac:dyDescent="0.3">
      <c r="A12" s="43" t="s">
        <v>33</v>
      </c>
      <c r="B12" s="36" t="str">
        <f>VLOOKUP(Tableau1[[#This Row],[Code unique]],Info!A:C,2,FALSE)</f>
        <v>Refresh</v>
      </c>
      <c r="C12" s="36" t="str">
        <f>VLOOKUP(Tableau1[[#This Row],[Code unique]],Info!A:C,3,FALSE)</f>
        <v xml:space="preserve">Accompagnement à la création de son emploi (ACE) </v>
      </c>
      <c r="D12" s="36" t="str">
        <f>VLOOKUP(Tableau1[[#This Row],[Code unique]],Info!A:I,4,FALSE)</f>
        <v>Offrir aux chercheurs d’emploi la solution de création son emploi par le biais d’un accompagnement et d'un coaching personnalisé tout au long de la création de son propre emploi et les accompagner à acquérir les compétences nécessaires (techniques, génériques, numériques et linguistiques) tout en soutenant la concrétisation du projet entrepreneurial
Cette action soutient le chercheur d’emploi dans la création de son propre emploi que ce soit dans le cadre d’une activité indépendante ou comme salarié dans l’entreprise ou l’asbl créée. Les actions d’accompagnement à la création de son emploi sont réalisées dans le cadre d’un parcours global, structuré et individualisé, composé de différentes phases :
1. Accueil et information sur les perspectives et les exigences de la création de son propre emploi
2.Analyse du projet / Diagnostic
3.Accompagnement comprenant entre autres: 
•	la concrétisation du projet
•	l’élaboration d’un dossier de projet qui peut contenir le business plan, le plan financier et un plan d’action structuré de développement du projet, etc.;
•	la mise en œuvre du plan d’action pour le lancement de l’activité (par exemple la recherche de prêts, les démarches pour l’installation, l'appui logistique, etc);
•	le renforcement des compétences entrepreneuriales
•	le suivi post-création (ou l’entrée en coopérative d’activités)
Le chercheur d’emploi doit pouvoir bénéficier des différentes phases. La durée maximale pour un accompagnement complet est de deux ans.</v>
      </c>
      <c r="E12" s="25">
        <v>45292</v>
      </c>
      <c r="F12" s="25">
        <v>46752</v>
      </c>
      <c r="G12" s="38">
        <v>514360</v>
      </c>
      <c r="H12" s="26" t="str">
        <f>VLOOKUP(Tableau1[[#This Row],[Code unique]],Info!A:I,5,FALSE)</f>
        <v>FSE+</v>
      </c>
      <c r="I12"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2" s="28">
        <f>VLOOKUP(Tableau1[[#This Row],[Code unique]],Info!A:I,7,FALSE)</f>
        <v>0.4</v>
      </c>
      <c r="K12" s="39" t="str">
        <f>VLOOKUP(Tableau1[[#This Row],[Code unique]],Info!A:I,9,FALSE)</f>
        <v xml:space="preserve">137. Soutien au travail indépendant et à la création d’entreprises </v>
      </c>
      <c r="L12" s="40" t="str">
        <f>VLOOKUP(Tableau1[[#This Row],[Code unique]],Info!A:I,8,FALSE)</f>
        <v>BRU</v>
      </c>
      <c r="M12" s="41"/>
      <c r="N12" s="41"/>
      <c r="O12" s="41"/>
      <c r="Q12" s="41"/>
    </row>
    <row r="13" spans="1:17" ht="16.2" customHeight="1" x14ac:dyDescent="0.3">
      <c r="A13" s="46"/>
      <c r="B13" s="36"/>
      <c r="C13" s="36"/>
      <c r="D13" s="36"/>
      <c r="E13" s="47"/>
      <c r="F13" s="47"/>
      <c r="G13" s="29"/>
      <c r="H13" s="26"/>
      <c r="I13" s="27"/>
      <c r="J13" s="28"/>
      <c r="K13" s="39"/>
      <c r="L13" s="40"/>
      <c r="M13" s="41"/>
      <c r="N13" s="41"/>
      <c r="O13" s="41"/>
      <c r="Q13" s="41"/>
    </row>
    <row r="14" spans="1:17" ht="16.2" customHeight="1" x14ac:dyDescent="0.3">
      <c r="A14" s="45" t="s">
        <v>36</v>
      </c>
      <c r="B14" s="36" t="str">
        <f>VLOOKUP(Tableau1[[#This Row],[Code unique]],Info!A:C,2,FALSE)</f>
        <v>De Brusselse Organisatie voor de Emancipatie van Jongeren</v>
      </c>
      <c r="C14" s="36" t="str">
        <f>VLOOKUP(Tableau1[[#This Row],[Code unique]],Info!A:C,3,FALSE)</f>
        <v>Accompagnement de jeunes NEET</v>
      </c>
      <c r="D14"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14" s="25">
        <v>44562</v>
      </c>
      <c r="F14" s="25">
        <v>45291</v>
      </c>
      <c r="G14" s="38">
        <v>339498</v>
      </c>
      <c r="H14" s="26" t="str">
        <f>VLOOKUP(Tableau1[[#This Row],[Code unique]],Info!A:I,5,FALSE)</f>
        <v>FSE+</v>
      </c>
      <c r="I14"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4" s="28">
        <f>VLOOKUP(Tableau1[[#This Row],[Code unique]],Info!A:I,7,FALSE)</f>
        <v>0.4</v>
      </c>
      <c r="K14" s="39" t="str">
        <f>VLOOKUP(Tableau1[[#This Row],[Code unique]],Info!A:I,9,FALSE)</f>
        <v xml:space="preserve">136. Soutien spécifique à l’emploi des jeunes et à l’intégration socio-économique des jeunes </v>
      </c>
      <c r="L14" s="40" t="str">
        <f>VLOOKUP(Tableau1[[#This Row],[Code unique]],Info!A:I,8,FALSE)</f>
        <v>BRU</v>
      </c>
      <c r="M14" s="41"/>
      <c r="N14" s="41"/>
      <c r="O14" s="41"/>
      <c r="Q14" s="41"/>
    </row>
    <row r="15" spans="1:17" ht="16.2" customHeight="1" x14ac:dyDescent="0.3">
      <c r="A15" s="45" t="s">
        <v>40</v>
      </c>
      <c r="B15" s="36" t="str">
        <f>VLOOKUP(Tableau1[[#This Row],[Code unique]],Info!A:C,2,FALSE)</f>
        <v>POUR LA SOLIDARITÉ</v>
      </c>
      <c r="C15" s="36" t="str">
        <f>VLOOKUP(Tableau1[[#This Row],[Code unique]],Info!A:C,3,FALSE)</f>
        <v>Accompagnement de jeunes NEET</v>
      </c>
      <c r="D15"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15" s="25">
        <v>44562</v>
      </c>
      <c r="F15" s="25">
        <v>45291</v>
      </c>
      <c r="G15" s="38">
        <v>290580</v>
      </c>
      <c r="H15" s="26" t="str">
        <f>VLOOKUP(Tableau1[[#This Row],[Code unique]],Info!A:I,5,FALSE)</f>
        <v>FSE+</v>
      </c>
      <c r="I15"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5" s="28">
        <f>VLOOKUP(Tableau1[[#This Row],[Code unique]],Info!A:I,7,FALSE)</f>
        <v>0.4</v>
      </c>
      <c r="K15" s="39" t="str">
        <f>VLOOKUP(Tableau1[[#This Row],[Code unique]],Info!A:I,9,FALSE)</f>
        <v xml:space="preserve">136. Soutien spécifique à l’emploi des jeunes et à l’intégration socio-économique des jeunes </v>
      </c>
      <c r="L15" s="40" t="str">
        <f>VLOOKUP(Tableau1[[#This Row],[Code unique]],Info!A:I,8,FALSE)</f>
        <v>BRU</v>
      </c>
      <c r="M15" s="41"/>
      <c r="N15" s="41"/>
      <c r="O15" s="41"/>
      <c r="Q15" s="41"/>
    </row>
    <row r="16" spans="1:17" ht="16.2" customHeight="1" x14ac:dyDescent="0.3">
      <c r="A16" s="45" t="s">
        <v>41</v>
      </c>
      <c r="B16" s="36" t="str">
        <f>VLOOKUP(Tableau1[[#This Row],[Code unique]],Info!A:C,2,FALSE)</f>
        <v>Randstad Belgium (RiseSmart)</v>
      </c>
      <c r="C16" s="36" t="str">
        <f>VLOOKUP(Tableau1[[#This Row],[Code unique]],Info!A:C,3,FALSE)</f>
        <v>Accompagnement de jeunes NEET</v>
      </c>
      <c r="D16"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16" s="25">
        <v>44562</v>
      </c>
      <c r="F16" s="25">
        <v>45291</v>
      </c>
      <c r="G16" s="38">
        <v>558708</v>
      </c>
      <c r="H16" s="26" t="str">
        <f>VLOOKUP(Tableau1[[#This Row],[Code unique]],Info!A:I,5,FALSE)</f>
        <v>FSE+</v>
      </c>
      <c r="I16"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6" s="28">
        <f>VLOOKUP(Tableau1[[#This Row],[Code unique]],Info!A:I,7,FALSE)</f>
        <v>0.4</v>
      </c>
      <c r="K16" s="39" t="str">
        <f>VLOOKUP(Tableau1[[#This Row],[Code unique]],Info!A:I,9,FALSE)</f>
        <v xml:space="preserve">136. Soutien spécifique à l’emploi des jeunes et à l’intégration socio-économique des jeunes </v>
      </c>
      <c r="L16" s="40" t="str">
        <f>VLOOKUP(Tableau1[[#This Row],[Code unique]],Info!A:I,8,FALSE)</f>
        <v>BRU</v>
      </c>
      <c r="M16" s="41"/>
      <c r="N16" s="41"/>
      <c r="O16" s="41"/>
      <c r="Q16" s="41"/>
    </row>
    <row r="17" spans="1:17" ht="16.2" customHeight="1" x14ac:dyDescent="0.3">
      <c r="A17" s="35" t="s">
        <v>42</v>
      </c>
      <c r="B17" s="36" t="str">
        <f>VLOOKUP(Tableau1[[#This Row],[Code unique]],Info!A:C,2,FALSE)</f>
        <v>SBS Skill BuilderS bvba</v>
      </c>
      <c r="C17" s="36" t="str">
        <f>VLOOKUP(Tableau1[[#This Row],[Code unique]],Info!A:C,3,FALSE)</f>
        <v>Accompagnement de jeunes NEET</v>
      </c>
      <c r="D17"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17" s="37">
        <v>44562</v>
      </c>
      <c r="F17" s="25">
        <v>45291</v>
      </c>
      <c r="G17" s="38">
        <v>357619</v>
      </c>
      <c r="H17" s="26" t="str">
        <f>VLOOKUP(Tableau1[[#This Row],[Code unique]],Info!A:I,5,FALSE)</f>
        <v>FSE+</v>
      </c>
      <c r="I17"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7" s="28">
        <f>VLOOKUP(Tableau1[[#This Row],[Code unique]],Info!A:I,7,FALSE)</f>
        <v>0.4</v>
      </c>
      <c r="K17" s="39" t="str">
        <f>VLOOKUP(Tableau1[[#This Row],[Code unique]],Info!A:I,9,FALSE)</f>
        <v xml:space="preserve">136. Soutien spécifique à l’emploi des jeunes et à l’intégration socio-économique des jeunes </v>
      </c>
      <c r="L17" s="40" t="str">
        <f>VLOOKUP(Tableau1[[#This Row],[Code unique]],Info!A:I,8,FALSE)</f>
        <v>BRU</v>
      </c>
      <c r="M17" s="41"/>
      <c r="N17" s="41"/>
      <c r="O17" s="41"/>
      <c r="Q17" s="41"/>
    </row>
    <row r="18" spans="1:17" ht="16.2" customHeight="1" x14ac:dyDescent="0.3">
      <c r="A18" s="45" t="s">
        <v>34</v>
      </c>
      <c r="B18" s="36" t="str">
        <f>VLOOKUP(Tableau1[[#This Row],[Code unique]],Info!A:C,2,FALSE)</f>
        <v>art2work</v>
      </c>
      <c r="C18" s="36" t="str">
        <f>VLOOKUP(Tableau1[[#This Row],[Code unique]],Info!A:C,3,FALSE)</f>
        <v>Accompagnement de jeunes NEET</v>
      </c>
      <c r="D18"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18" s="25">
        <v>44562</v>
      </c>
      <c r="F18" s="25">
        <v>46752</v>
      </c>
      <c r="G18" s="38">
        <v>810047</v>
      </c>
      <c r="H18" s="26" t="str">
        <f>VLOOKUP(Tableau1[[#This Row],[Code unique]],Info!A:I,5,FALSE)</f>
        <v>FSE+</v>
      </c>
      <c r="I18"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8" s="28">
        <f>VLOOKUP(Tableau1[[#This Row],[Code unique]],Info!A:I,7,FALSE)</f>
        <v>0.4</v>
      </c>
      <c r="K18" s="39" t="str">
        <f>VLOOKUP(Tableau1[[#This Row],[Code unique]],Info!A:I,9,FALSE)</f>
        <v xml:space="preserve">136. Soutien spécifique à l’emploi des jeunes et à l’intégration socio-économique des jeunes </v>
      </c>
      <c r="L18" s="40" t="str">
        <f>VLOOKUP(Tableau1[[#This Row],[Code unique]],Info!A:I,8,FALSE)</f>
        <v>BRU</v>
      </c>
      <c r="M18" s="41"/>
      <c r="N18" s="41"/>
      <c r="O18" s="41"/>
      <c r="Q18" s="41"/>
    </row>
    <row r="19" spans="1:17" ht="16.2" customHeight="1" x14ac:dyDescent="0.3">
      <c r="A19" s="45" t="s">
        <v>35</v>
      </c>
      <c r="B19" s="36" t="str">
        <f>VLOOKUP(Tableau1[[#This Row],[Code unique]],Info!A:C,2,FALSE)</f>
        <v>Backstage.Network</v>
      </c>
      <c r="C19" s="36" t="str">
        <f>VLOOKUP(Tableau1[[#This Row],[Code unique]],Info!A:C,3,FALSE)</f>
        <v>Accompagnement de jeunes NEET</v>
      </c>
      <c r="D19"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19" s="25">
        <v>44562</v>
      </c>
      <c r="F19" s="25">
        <v>46752</v>
      </c>
      <c r="G19" s="38">
        <v>1660388</v>
      </c>
      <c r="H19" s="26" t="str">
        <f>VLOOKUP(Tableau1[[#This Row],[Code unique]],Info!A:I,5,FALSE)</f>
        <v>FSE+</v>
      </c>
      <c r="I19"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19" s="28">
        <f>VLOOKUP(Tableau1[[#This Row],[Code unique]],Info!A:I,7,FALSE)</f>
        <v>0.4</v>
      </c>
      <c r="K19" s="39" t="str">
        <f>VLOOKUP(Tableau1[[#This Row],[Code unique]],Info!A:I,9,FALSE)</f>
        <v xml:space="preserve">136. Soutien spécifique à l’emploi des jeunes et à l’intégration socio-économique des jeunes </v>
      </c>
      <c r="L19" s="40" t="str">
        <f>VLOOKUP(Tableau1[[#This Row],[Code unique]],Info!A:I,8,FALSE)</f>
        <v>BRU</v>
      </c>
      <c r="M19" s="41"/>
      <c r="N19" s="41"/>
      <c r="O19" s="41"/>
      <c r="Q19" s="41"/>
    </row>
    <row r="20" spans="1:17" ht="16.2" customHeight="1" x14ac:dyDescent="0.3">
      <c r="A20" s="45" t="s">
        <v>37</v>
      </c>
      <c r="B20" s="36" t="str">
        <f>VLOOKUP(Tableau1[[#This Row],[Code unique]],Info!A:C,2,FALSE)</f>
        <v>Groep INTRO vzw</v>
      </c>
      <c r="C20" s="36" t="str">
        <f>VLOOKUP(Tableau1[[#This Row],[Code unique]],Info!A:C,3,FALSE)</f>
        <v>Accompagnement de jeunes NEET</v>
      </c>
      <c r="D20"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20" s="25">
        <v>44562</v>
      </c>
      <c r="F20" s="25">
        <v>46752</v>
      </c>
      <c r="G20" s="38">
        <v>1096560</v>
      </c>
      <c r="H20" s="26" t="str">
        <f>VLOOKUP(Tableau1[[#This Row],[Code unique]],Info!A:I,5,FALSE)</f>
        <v>FSE+</v>
      </c>
      <c r="I20"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0" s="28">
        <f>VLOOKUP(Tableau1[[#This Row],[Code unique]],Info!A:I,7,FALSE)</f>
        <v>0.4</v>
      </c>
      <c r="K20" s="39" t="str">
        <f>VLOOKUP(Tableau1[[#This Row],[Code unique]],Info!A:I,9,FALSE)</f>
        <v xml:space="preserve">136. Soutien spécifique à l’emploi des jeunes et à l’intégration socio-économique des jeunes </v>
      </c>
      <c r="L20" s="40" t="str">
        <f>VLOOKUP(Tableau1[[#This Row],[Code unique]],Info!A:I,8,FALSE)</f>
        <v>BRU</v>
      </c>
      <c r="M20" s="41"/>
      <c r="N20" s="41"/>
      <c r="O20" s="41"/>
      <c r="Q20" s="41"/>
    </row>
    <row r="21" spans="1:17" ht="16.2" customHeight="1" x14ac:dyDescent="0.3">
      <c r="A21" s="45" t="s">
        <v>38</v>
      </c>
      <c r="B21" s="36" t="str">
        <f>VLOOKUP(Tableau1[[#This Row],[Code unique]],Info!A:C,2,FALSE)</f>
        <v>InBrussel vzw</v>
      </c>
      <c r="C21" s="36" t="str">
        <f>VLOOKUP(Tableau1[[#This Row],[Code unique]],Info!A:C,3,FALSE)</f>
        <v>Accompagnement de jeunes NEET</v>
      </c>
      <c r="D21"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21" s="25">
        <v>44562</v>
      </c>
      <c r="F21" s="25">
        <v>46752</v>
      </c>
      <c r="G21" s="38">
        <v>1384176</v>
      </c>
      <c r="H21" s="26" t="str">
        <f>VLOOKUP(Tableau1[[#This Row],[Code unique]],Info!A:I,5,FALSE)</f>
        <v>FSE+</v>
      </c>
      <c r="I21"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1" s="28">
        <f>VLOOKUP(Tableau1[[#This Row],[Code unique]],Info!A:I,7,FALSE)</f>
        <v>0.4</v>
      </c>
      <c r="K21" s="39" t="str">
        <f>VLOOKUP(Tableau1[[#This Row],[Code unique]],Info!A:I,9,FALSE)</f>
        <v xml:space="preserve">136. Soutien spécifique à l’emploi des jeunes et à l’intégration socio-économique des jeunes </v>
      </c>
      <c r="L21" s="40" t="str">
        <f>VLOOKUP(Tableau1[[#This Row],[Code unique]],Info!A:I,8,FALSE)</f>
        <v>BRU</v>
      </c>
      <c r="M21" s="41"/>
      <c r="N21" s="41"/>
      <c r="O21" s="41"/>
      <c r="Q21" s="41"/>
    </row>
    <row r="22" spans="1:17" ht="16.2" customHeight="1" x14ac:dyDescent="0.3">
      <c r="A22" s="45" t="s">
        <v>39</v>
      </c>
      <c r="B22" s="36" t="str">
        <f>VLOOKUP(Tableau1[[#This Row],[Code unique]],Info!A:C,2,FALSE)</f>
        <v>Jeugd en Stad vzw - JES</v>
      </c>
      <c r="C22" s="36" t="str">
        <f>VLOOKUP(Tableau1[[#This Row],[Code unique]],Info!A:C,3,FALSE)</f>
        <v>Accompagnement de jeunes NEET</v>
      </c>
      <c r="D22"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22" s="25">
        <v>44562</v>
      </c>
      <c r="F22" s="25">
        <v>46752</v>
      </c>
      <c r="G22" s="38">
        <v>1663260</v>
      </c>
      <c r="H22" s="26" t="str">
        <f>VLOOKUP(Tableau1[[#This Row],[Code unique]],Info!A:I,5,FALSE)</f>
        <v>FSE+</v>
      </c>
      <c r="I22"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2" s="28">
        <f>VLOOKUP(Tableau1[[#This Row],[Code unique]],Info!A:I,7,FALSE)</f>
        <v>0.4</v>
      </c>
      <c r="K22" s="39" t="str">
        <f>VLOOKUP(Tableau1[[#This Row],[Code unique]],Info!A:I,9,FALSE)</f>
        <v xml:space="preserve">136. Soutien spécifique à l’emploi des jeunes et à l’intégration socio-économique des jeunes </v>
      </c>
      <c r="L22" s="40" t="str">
        <f>VLOOKUP(Tableau1[[#This Row],[Code unique]],Info!A:I,8,FALSE)</f>
        <v>BRU</v>
      </c>
      <c r="M22" s="41"/>
      <c r="N22" s="41"/>
      <c r="O22" s="41"/>
      <c r="Q22" s="41"/>
    </row>
    <row r="23" spans="1:17" ht="16.2" customHeight="1" x14ac:dyDescent="0.3">
      <c r="A23" s="45" t="s">
        <v>43</v>
      </c>
      <c r="B23" s="36" t="str">
        <f>VLOOKUP(Tableau1[[#This Row],[Code unique]],Info!A:C,2,FALSE)</f>
        <v>OrientaEuro srl</v>
      </c>
      <c r="C23" s="36" t="str">
        <f>VLOOKUP(Tableau1[[#This Row],[Code unique]],Info!A:C,3,FALSE)</f>
        <v>Accompagnement de jeunes NEET</v>
      </c>
      <c r="D23"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23" s="25">
        <v>45292</v>
      </c>
      <c r="F23" s="25">
        <v>46752</v>
      </c>
      <c r="G23" s="38">
        <v>501600</v>
      </c>
      <c r="H23" s="26" t="str">
        <f>VLOOKUP(Tableau1[[#This Row],[Code unique]],Info!A:I,5,FALSE)</f>
        <v>FSE+</v>
      </c>
      <c r="I23"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3" s="28">
        <f>VLOOKUP(Tableau1[[#This Row],[Code unique]],Info!A:I,7,FALSE)</f>
        <v>0.4</v>
      </c>
      <c r="K23" s="39" t="str">
        <f>VLOOKUP(Tableau1[[#This Row],[Code unique]],Info!A:I,9,FALSE)</f>
        <v xml:space="preserve">136. Soutien spécifique à l’emploi des jeunes et à l’intégration socio-économique des jeunes </v>
      </c>
      <c r="L23" s="40" t="str">
        <f>VLOOKUP(Tableau1[[#This Row],[Code unique]],Info!A:I,8,FALSE)</f>
        <v>BRU</v>
      </c>
      <c r="M23" s="41"/>
      <c r="N23" s="41"/>
      <c r="O23" s="41"/>
      <c r="Q23" s="41"/>
    </row>
    <row r="24" spans="1:17" ht="16.2" customHeight="1" x14ac:dyDescent="0.3">
      <c r="A24" s="45" t="s">
        <v>44</v>
      </c>
      <c r="B24" s="36" t="str">
        <f>VLOOKUP(Tableau1[[#This Row],[Code unique]],Info!A:C,2,FALSE)</f>
        <v>Centre d'Accueil et d'Information Jeunesse de Bruxelles</v>
      </c>
      <c r="C24" s="36" t="str">
        <f>VLOOKUP(Tableau1[[#This Row],[Code unique]],Info!A:C,3,FALSE)</f>
        <v>Accompagnement de jeunes NEET</v>
      </c>
      <c r="D24" s="36" t="str">
        <f>VLOOKUP(Tableau1[[#This Row],[Code unique]],Info!A:I,4,FALSE)</f>
        <v xml:space="preserve">Accompagner les jeunes chercheurs d’emploi inoccupés, en priorité les jeunes chercheurs d’emploi peu qualifiés et éloignés du marché de l’emploi
Dans le cadre de cette action, des méthodes issues du terrain sont appliquées dont l’objectif est d’atteindre un public de jeunes très éloignés du marché, de les remobiliser, de les rapprocher des institutions afin qu'ils renouent le contact et la confiance avec elles.
Dans le cadre de la lutte contre le chômage des jeunes, le soutien proposé sera adapté aux réalités de vie de chaque jeune chercheur d’emploi. Le soutien s'appuie donc sur une méthodologie où le jeune est au centre plutôt que d'imposer une méthodologie issue d’un service public de l’emploi (SPE).
Les actions soutenues concernent entre autres:
•	renouer le contact et la confiance entre le jeune en décrochage et les institutions;
•	élaborer un plan professionnel;
•	prospecter l’offre d'emploi, de stage, de formation etc.;
•	accompagner de manière individuelle et personnalisée et orienter vers un emploi, un stage, une formation ou une reprise;
•	créer des opportunités de stage ou d'emploi pour le jeune en s'appuyant sur le réseau d'employeurs;
•	accompagner le jeune durant l’emploi, le stage, la formation ou les études;
•	fournir un suivi « après orientation » afin de contribuer à la pérennité de la solution pour le jeune.
</v>
      </c>
      <c r="E24" s="25">
        <v>45292</v>
      </c>
      <c r="F24" s="25">
        <v>46752</v>
      </c>
      <c r="G24" s="38">
        <v>501600</v>
      </c>
      <c r="H24" s="26" t="str">
        <f>VLOOKUP(Tableau1[[#This Row],[Code unique]],Info!A:I,5,FALSE)</f>
        <v>FSE+</v>
      </c>
      <c r="I24"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4" s="28">
        <f>VLOOKUP(Tableau1[[#This Row],[Code unique]],Info!A:I,7,FALSE)</f>
        <v>0.4</v>
      </c>
      <c r="K24" s="39" t="str">
        <f>VLOOKUP(Tableau1[[#This Row],[Code unique]],Info!A:I,9,FALSE)</f>
        <v xml:space="preserve">136. Soutien spécifique à l’emploi des jeunes et à l’intégration socio-économique des jeunes </v>
      </c>
      <c r="L24" s="40" t="str">
        <f>VLOOKUP(Tableau1[[#This Row],[Code unique]],Info!A:I,8,FALSE)</f>
        <v>BRU</v>
      </c>
      <c r="M24" s="41"/>
      <c r="N24" s="41"/>
      <c r="O24" s="41"/>
      <c r="Q24" s="41"/>
    </row>
    <row r="25" spans="1:17" ht="16.2" customHeight="1" x14ac:dyDescent="0.3">
      <c r="A25" s="43" t="s">
        <v>88</v>
      </c>
      <c r="B25" s="36" t="str">
        <f>VLOOKUP(Tableau1[[#This Row],[Code unique]],Info!A:C,2,FALSE)</f>
        <v>Actiris</v>
      </c>
      <c r="C25" s="36" t="str">
        <f>VLOOKUP(Tableau1[[#This Row],[Code unique]],Info!A:C,3,FALSE)</f>
        <v>Service Youth Guarantee</v>
      </c>
      <c r="D25" s="36" t="str">
        <f>VLOOKUP(Tableau1[[#This Row],[Code unique]],Info!A:I,4,FALSE)</f>
        <v>Offrir aux jeunes dès leur inscription chez Actiris un kit de base, un stage ou une première expérience professionnelle de qualité afin de faciliter leur intégration rapide et durable sur le marché de l’emploi
Les actions soutenues visent à outiller les jeunes dès leur inscription chez Actiris afin qu’ils puissent se positionner sur le marché de l’emploi bruxellois ou elles visent l’embauche grâce à l’acquisition d’une première expérience professionnelle formative.
Dans le cadre du kit de base, entre autres les actions suivants peuvent intervenir dans le parcours des jeunes demandeurs d’emploi:
•	la participation à un atelier kit de base express (qui contient entre autres une aide au niveau du CV, une préparation d’entretien d’embauche (trucs et astuces), l'utilisation de MyAtiris, le matching automatique des réseaux sociaux etc.);
•	la passation de tests langues et la délivrance de chèques langues et Technologies de l'Information et de la Communication (TIC);
•	un premier entretien d’orientation;
•	une visite de l’espace numérique.</v>
      </c>
      <c r="E25" s="25">
        <v>44562</v>
      </c>
      <c r="F25" s="25">
        <v>47118</v>
      </c>
      <c r="G25" s="38">
        <v>11025863</v>
      </c>
      <c r="H25" s="26" t="str">
        <f>VLOOKUP(Tableau1[[#This Row],[Code unique]],Info!A:I,5,FALSE)</f>
        <v>FSE+</v>
      </c>
      <c r="I25"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5" s="28">
        <f>VLOOKUP(Tableau1[[#This Row],[Code unique]],Info!A:I,7,FALSE)</f>
        <v>0.4</v>
      </c>
      <c r="K25" s="39" t="str">
        <f>VLOOKUP(Tableau1[[#This Row],[Code unique]],Info!A:I,9,FALSE)</f>
        <v xml:space="preserve">136. Soutien spécifique à l’emploi des jeunes et à l’intégration socio-économique des jeunes </v>
      </c>
      <c r="L25" s="40" t="str">
        <f>VLOOKUP(Tableau1[[#This Row],[Code unique]],Info!A:I,8,FALSE)</f>
        <v>BRU</v>
      </c>
      <c r="M25" s="41"/>
      <c r="N25" s="41"/>
      <c r="O25" s="41"/>
      <c r="Q25" s="41"/>
    </row>
    <row r="26" spans="1:17" ht="16.2" customHeight="1" x14ac:dyDescent="0.3">
      <c r="A26" s="43" t="s">
        <v>76</v>
      </c>
      <c r="B26" s="36" t="str">
        <f>VLOOKUP(Tableau1[[#This Row],[Code unique]],Info!A:C,2,FALSE)</f>
        <v>Mission Locale Forest</v>
      </c>
      <c r="C26" s="36" t="str">
        <f>VLOOKUP(Tableau1[[#This Row],[Code unique]],Info!A:C,3,FALSE)</f>
        <v>JEEP</v>
      </c>
      <c r="D26" s="36" t="str">
        <f>VLOOKUP(Tableau1[[#This Row],[Code unique]],Info!A:I,4,FALSE)</f>
        <v xml:space="preserve">Sensibiliser et informer les jeunes de moins de 30 ans à l’école sur le marché du travail afin de faciliter l’entrée dans la vie active. Cela passe également par une immersion dans la réalité de l’entreprise notamment, par le biais du job étudiant
Les besoins en matière de transition identifiés se focalisent sur les difficultés liées à l’orientation du jeune durant son parcours scolaire, la crainte que les étudiants expriment vis-à-vis du monde du travail et le fossé qui existe entre le monde du travail, l’enseignement secondaire et l’enseignement supérieur.
Les actions soutenues préparent les jeunes à la transition entre l’école et la vie active au travers, entre autres, d’un programme de sensibilisation et un programme d’information (workshops auprès des écoles), des séances de présentation et de sensibilisation, un accompagnement dans la construction et maturation de leur projet de vie scolaire et professionnelle et une mise en situation / une immersion dans la réalité d’une entreprise par le biais du job étudiant.
</v>
      </c>
      <c r="E26" s="25">
        <v>44562</v>
      </c>
      <c r="F26" s="25">
        <v>46752</v>
      </c>
      <c r="G26" s="38">
        <v>1545107</v>
      </c>
      <c r="H26" s="26" t="str">
        <f>VLOOKUP(Tableau1[[#This Row],[Code unique]],Info!A:I,5,FALSE)</f>
        <v>FSE+</v>
      </c>
      <c r="I26"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6" s="28">
        <f>VLOOKUP(Tableau1[[#This Row],[Code unique]],Info!A:I,7,FALSE)</f>
        <v>0.4</v>
      </c>
      <c r="K26" s="39" t="str">
        <f>VLOOKUP(Tableau1[[#This Row],[Code unique]],Info!A:I,9,FALSE)</f>
        <v xml:space="preserve">136. Soutien spécifique à l’emploi des jeunes et à l’intégration socio-économique des jeunes </v>
      </c>
      <c r="L26" s="40" t="str">
        <f>VLOOKUP(Tableau1[[#This Row],[Code unique]],Info!A:I,8,FALSE)</f>
        <v>BRU</v>
      </c>
      <c r="M26" s="41"/>
      <c r="N26" s="41"/>
      <c r="O26" s="41"/>
      <c r="Q26" s="41"/>
    </row>
    <row r="27" spans="1:17" ht="16.2" customHeight="1" x14ac:dyDescent="0.3">
      <c r="A27" s="43" t="s">
        <v>77</v>
      </c>
      <c r="B27" s="36" t="str">
        <f>VLOOKUP(Tableau1[[#This Row],[Code unique]],Info!A:C,2,FALSE)</f>
        <v>Tracé Brussel</v>
      </c>
      <c r="C27" s="36" t="str">
        <f>VLOOKUP(Tableau1[[#This Row],[Code unique]],Info!A:C,3,FALSE)</f>
        <v>JUMP</v>
      </c>
      <c r="D27" s="36" t="str">
        <f>VLOOKUP(Tableau1[[#This Row],[Code unique]],Info!A:I,4,FALSE)</f>
        <v xml:space="preserve">Sensibiliser et informer les jeunes de moins de 30 ans à l’école sur le marché du travail afin de faciliter l’entrée dans la vie active. Cela passe également par une immersion dans la réalité de l’entreprise notamment, par le biais du job étudiant
Les besoins en matière de transition identifiés se focalisent sur les difficultés liées à l’orientation du jeune durant son parcours scolaire, la crainte que les étudiants expriment vis-à-vis du monde du travail et le fossé qui existe entre le monde du travail, l’enseignement secondaire et l’enseignement supérieur.
Les actions soutenues préparent les jeunes à la transition entre l’école et la vie active au travers, entre autres, d’un programme de sensibilisation et un programme d’information (workshops auprès des écoles), des séances de présentation et de sensibilisation, un accompagnement dans la construction et maturation de leur projet de vie scolaire et professionnelle et une mise en situation / une immersion dans la réalité d’une entreprise par le biais du job étudiant.
</v>
      </c>
      <c r="E27" s="25">
        <v>44562</v>
      </c>
      <c r="F27" s="25">
        <v>46752</v>
      </c>
      <c r="G27" s="38">
        <v>900074</v>
      </c>
      <c r="H27" s="26" t="str">
        <f>VLOOKUP(Tableau1[[#This Row],[Code unique]],Info!A:I,5,FALSE)</f>
        <v>FSE+</v>
      </c>
      <c r="I27"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7" s="28">
        <f>VLOOKUP(Tableau1[[#This Row],[Code unique]],Info!A:I,7,FALSE)</f>
        <v>0.4</v>
      </c>
      <c r="K27" s="39" t="str">
        <f>VLOOKUP(Tableau1[[#This Row],[Code unique]],Info!A:I,9,FALSE)</f>
        <v xml:space="preserve">136. Soutien spécifique à l’emploi des jeunes et à l’intégration socio-économique des jeunes </v>
      </c>
      <c r="L27" s="40" t="str">
        <f>VLOOKUP(Tableau1[[#This Row],[Code unique]],Info!A:I,8,FALSE)</f>
        <v>BRU</v>
      </c>
      <c r="M27" s="41"/>
      <c r="N27" s="41"/>
      <c r="O27" s="41"/>
      <c r="Q27" s="41"/>
    </row>
    <row r="28" spans="1:17" ht="16.2" customHeight="1" x14ac:dyDescent="0.3">
      <c r="A28" s="43" t="s">
        <v>45</v>
      </c>
      <c r="B28" s="36" t="str">
        <f>VLOOKUP(Tableau1[[#This Row],[Code unique]],Info!A:C,2,FALSE)</f>
        <v>Actiris</v>
      </c>
      <c r="C28" s="36" t="str">
        <f>VLOOKUP(Tableau1[[#This Row],[Code unique]],Info!A:C,3,FALSE)</f>
        <v>Conventions Premier Emploi</v>
      </c>
      <c r="D28" s="36" t="str">
        <f>VLOOKUP(Tableau1[[#This Row],[Code unique]],Info!A:I,4,FALSE)</f>
        <v>Dans le cadre d’un « emploi formatif jeunes », l’obtention d’un stage ou une première expérience professionnelle, les actions suivantes peuvent être mises en place sur base d’une méthodologie de transition positive et concrète vers l’emploi:
•	premier entretien individuel;
•	évaluation et valorisation des compétences techniques et comportementales acquises;
•	élaboration d’un plan d’accompagnement;
•	préparation des jeunes aux entretiens;
•	coachings dans un objectif d’orientation;
•	développement de l’apprentissage concret de l’utilisation du CV et des soft skills comme la confiance en soi, la communication, l’autonomie;
•	l’analyse de la qualité de critères tels que l’horaire, le descriptif des tâches prévues, l’encadrement ou encore la couverture assurancielle du stagiaire;
•	la présélection en recherchant les candidats potentiels parmi la base de données des CE et en invitant les jeunes CE;
•	proposer une offre d’emploi ou de stage correspondant à ses compétences et/ou à son projet professionnel des entretiens de coaching personnalisés;
•	un entretien de bilan des acquis du stage;
•	assurer un suivi, une médiation voire une clôture du stage.
Dans le cadre d’un emploi formatif aux jeunes qui facilite l’accès à un premier emploi combiné à un projet de formation, le volet administratif consiste à trouver les organismes prêts à engager des jeunes pour une durée renouvelable, établir les conventions et rembourser le salaire du jeune engagé.</v>
      </c>
      <c r="E28" s="25">
        <v>44927</v>
      </c>
      <c r="F28" s="25">
        <v>46752</v>
      </c>
      <c r="G28" s="38">
        <v>18214140</v>
      </c>
      <c r="H28" s="26" t="str">
        <f>VLOOKUP(Tableau1[[#This Row],[Code unique]],Info!A:I,5,FALSE)</f>
        <v>FSE+</v>
      </c>
      <c r="I28"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28" s="28">
        <f>VLOOKUP(Tableau1[[#This Row],[Code unique]],Info!A:I,7,FALSE)</f>
        <v>0.4</v>
      </c>
      <c r="K28" s="39" t="str">
        <f>VLOOKUP(Tableau1[[#This Row],[Code unique]],Info!A:I,9,FALSE)</f>
        <v xml:space="preserve">136. Soutien spécifique à l’emploi des jeunes et à l’intégration socio-économique des jeunes </v>
      </c>
      <c r="L28" s="40" t="str">
        <f>VLOOKUP(Tableau1[[#This Row],[Code unique]],Info!A:I,8,FALSE)</f>
        <v>BRU</v>
      </c>
      <c r="M28" s="41"/>
      <c r="N28" s="41"/>
      <c r="O28" s="41"/>
      <c r="Q28" s="41"/>
    </row>
    <row r="29" spans="1:17" ht="16.2" customHeight="1" x14ac:dyDescent="0.3">
      <c r="A29" s="43"/>
      <c r="B29" s="45"/>
      <c r="C29" s="36"/>
      <c r="D29" s="36"/>
      <c r="E29" s="30"/>
      <c r="F29" s="30"/>
      <c r="G29" s="48"/>
      <c r="H29" s="26"/>
      <c r="I29" s="27"/>
      <c r="J29" s="28"/>
      <c r="K29" s="39"/>
      <c r="L29" s="40"/>
      <c r="M29" s="41"/>
      <c r="N29" s="41"/>
      <c r="O29" s="41"/>
      <c r="Q29" s="41"/>
    </row>
    <row r="30" spans="1:17" ht="16.2" customHeight="1" x14ac:dyDescent="0.3">
      <c r="A30" s="43" t="s">
        <v>89</v>
      </c>
      <c r="B30" s="36" t="str">
        <f>VLOOKUP(Tableau1[[#This Row],[Code unique]],Info!A:C,2,FALSE)</f>
        <v>Actiris</v>
      </c>
      <c r="C30" s="36" t="str">
        <f>VLOOKUP(Tableau1[[#This Row],[Code unique]],Info!A:C,3,FALSE)</f>
        <v>Xpérience Europe</v>
      </c>
      <c r="D30" s="36" t="str">
        <f>VLOOKUP(Tableau1[[#This Row],[Code unique]],Info!A:I,4,FALSE)</f>
        <v>Aim, Learn, Master, Achieve (ALMA) – Faciliter l’intégration des jeunes chercheurs d’emploi via une expérience en entreprise à l’étranger
Le dispositif ALMA est un instrument innovant visant l'inclusion active des NEETs grâce à une expérience de travail dans un autre pays européen.
Le projet se décline en 3 phases:
1. Une préparation intensive et sur-mesure (phrase préparatoire);
2. Une expérience professionnelle supervisée accompagnée d'un mentorat pendant une période de 2 à 6 mois dans un autre pays de l’UE (phase de mobilité);
3. Un soutien du jeune lors de son retour à Bruxelles pour l’aider à s'orienter et (ré)intégrer le marché de l’emploi (phase de suivi).
ALMA offrira aux jeunes chercheurs d’emploi une expérience professionnelle et apprentissage dans une organisation publique ou privée du pays d'accueil, leur permettant de développer des compétences linguistiques, techniques ou relationnelles, mais surtout de renforcer leur autonomie, leur ouverture d’esprit et leur capacité d’adaptation à un nouvel environnement. Les participants seront accompagnés à chaque étape du dispositif, tant à Bruxelles qu’à l’étranger, notamment grâce à des organismes d’encadrement sur place, dont le rôle est d’encadrer les participants durant la période de mobilité, mais aussi d’organiser le logement et de faciliter l’intégration.
Les jeunes sont accompagnés en petit groupes, présentant une variété de profils NEETs, pour renforcer l’apprentissage mutuel, se soutenir entre participants et réduire les risques de décrochage.</v>
      </c>
      <c r="E30" s="25">
        <v>44927</v>
      </c>
      <c r="F30" s="25">
        <v>46752</v>
      </c>
      <c r="G30" s="38">
        <v>2098269</v>
      </c>
      <c r="H30" s="26" t="str">
        <f>VLOOKUP(Tableau1[[#This Row],[Code unique]],Info!A:I,5,FALSE)</f>
        <v>FSE+</v>
      </c>
      <c r="I30"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30" s="28">
        <f>VLOOKUP(Tableau1[[#This Row],[Code unique]],Info!A:I,7,FALSE)</f>
        <v>0.4</v>
      </c>
      <c r="K30" s="39" t="str">
        <f>VLOOKUP(Tableau1[[#This Row],[Code unique]],Info!A:I,9,FALSE)</f>
        <v xml:space="preserve">136. Soutien spécifique à l’emploi des jeunes et à l’intégration socio-économique des jeunes </v>
      </c>
      <c r="L30" s="40" t="str">
        <f>VLOOKUP(Tableau1[[#This Row],[Code unique]],Info!A:I,8,FALSE)</f>
        <v>BRU</v>
      </c>
      <c r="M30" s="41"/>
      <c r="N30" s="41"/>
      <c r="O30" s="41"/>
      <c r="Q30" s="41"/>
    </row>
    <row r="31" spans="1:17" ht="16.2" customHeight="1" x14ac:dyDescent="0.3">
      <c r="A31" s="43" t="s">
        <v>90</v>
      </c>
      <c r="B31" s="36" t="str">
        <f>VLOOKUP(Tableau1[[#This Row],[Code unique]],Info!A:C,2,FALSE)</f>
        <v xml:space="preserve">YouthStart Belgium asbl </v>
      </c>
      <c r="C31" s="36" t="str">
        <f>VLOOKUP(Tableau1[[#This Row],[Code unique]],Info!A:C,3,FALSE)</f>
        <v xml:space="preserve">Youth Mentoring </v>
      </c>
      <c r="D31" s="36" t="str">
        <f>VLOOKUP(Tableau1[[#This Row],[Code unique]],Info!A:I,4,FALSE)</f>
        <v>Offrir le mentorat comme méthode d’accompagnement innovante de certains groupes de jeunes chercheurs d’emploi dans leurs parcours d’intégration professionnelle
Le mentorat est une nouvelle forme de coaching dispensé par une personne expérimentée à une personne inexpérimentée. Il s’agit d’un outil d’adaptation et d’agilité au service des individus. Le mentorat propose des espaces de partage et l’échanges favorisant la créativité et l’innovation.
Un mentor est une personne expérimentée (professionnellement encore active ou pas) qui accompagne bénévolement un CE de manière individuelle et intensive pour lui faire bénéficier de son soutien, conseils et réseau. Les mentors sont mobilisés via la communication générale ((presse, site web, réseaux sociaux, affiches, vidéos, etc.) ou via des séances d’information à destination des collaborateurs des entreprises ou organisations. Les futurs mentors suivent une formation afin de s’assurer d’un socle commun de compétences en vue de l’accompagnement. Sur base des informations collectées (choix du secteur, type de projet professionnel, personnalité, etc.), les duos mentor-mentee sont formés et une première rencontre est organisée.
Le mentor, grâce à son profil, son expérience et son réseau, accompagne le jeune dans la définition de son projet professionnel, dans l’identification de ses compétences et des codes du monde professionnel.
La relation ne devrait pas être à sens unique et le mentee peut apporter également au mentor de nouvelles pistes de réflexion et d’innovation. Le mentorat vise donc à tester la construction d'une relation de coaching entre un mentor expérimenté vers un jeune chercheur d’emploi pour partager, échanger et progresser ensemble. Il sera évalué dans quelle mesure cette relation a contribué à la mise à l’emploi d’un jeune chercheur d’emploi.
L’accompagnement est basé sur une méthodologie spécifique qui consiste - pour la phase d'orientation - entre autres aux séances d’information collectives et workshops en collaboration avec des entreprises, à un screening/entretien individuel, des actions onboarding, une formation durant laquelle le participant développe ses compétences, attitudes et aptitudes, il découvre ses talents et passions et choisit un projet de rêve et le concrétise en se mettant dans la peau d’un entrepreneur. La phase mentorat prévoit des échanges individuels et collectifs entre le mentee et entre le(s) mentor(s). A la fin du parcours, chaque jeune disposera d'un plan d’action réalisable.
L’innovation réside en le renforcement du rôle de l’entreprise dans l’ensemble du parcours. En effet, le monde de l’entreprise intervient au long du programme, à divers moments:
•	actions collectives axées autour du monde de l’entreprise: les chercheurs d’emploi sont accompagnés individuellement par leur mentor et participent à des actions collectives qui leur permettront de se rapprocher du monde de l’entreprise;
•	co-construction d’actions de connexion avec le monde de l’entreprise: sur base d’une méthodologie ludique axée sur l’intelligence collective, le projet invitera les jeunes à inventer, choisir, construire et organiser une initiative de connexion avec le monde de l’entreprise;
•	rencontres inspirantes avec des CEO’s: les chercheurs d’emploi rencontrent le CEO d’une entreprise et participent ensemble à la résolution d’un challenge.
S’agissant d’innovation sociale et d’un essaie d'une nouvelle méthodologie, une évaluation de la méthodologie et de la mise-en-oeuvre du projet est prévue pour laquelle les modalités et les critères d’évaluation seront définis et présentés aux opérateurs. L’évaluation permettra une éventuelle modification de la méthodologie et une évolution du cadre du projet afin de répondre au mieux aux besoins des (jeunes) chercheurs d’emploi. Les conclusions et leçons tirées seront prises en compte dans le cadre d'une possible généralisation de ce projet.</v>
      </c>
      <c r="E31" s="25">
        <v>44927</v>
      </c>
      <c r="F31" s="25">
        <v>45657</v>
      </c>
      <c r="G31" s="38">
        <v>388192</v>
      </c>
      <c r="H31" s="26" t="str">
        <f>VLOOKUP(Tableau1[[#This Row],[Code unique]],Info!A:I,5,FALSE)</f>
        <v>FSE+</v>
      </c>
      <c r="I31"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31" s="28">
        <f>VLOOKUP(Tableau1[[#This Row],[Code unique]],Info!A:I,7,FALSE)</f>
        <v>0.4</v>
      </c>
      <c r="K31" s="39" t="str">
        <f>VLOOKUP(Tableau1[[#This Row],[Code unique]],Info!A:I,9,FALSE)</f>
        <v xml:space="preserve">136. Soutien spécifique à l’emploi des jeunes et à l’intégration socio-économique des jeunes </v>
      </c>
      <c r="L31" s="40" t="str">
        <f>VLOOKUP(Tableau1[[#This Row],[Code unique]],Info!A:I,8,FALSE)</f>
        <v>BRU</v>
      </c>
      <c r="M31" s="41"/>
      <c r="N31" s="41"/>
      <c r="O31" s="41"/>
      <c r="Q31" s="41"/>
    </row>
    <row r="32" spans="1:17" ht="16.2" customHeight="1" x14ac:dyDescent="0.3">
      <c r="A32" s="43" t="s">
        <v>78</v>
      </c>
      <c r="B32" s="36" t="str">
        <f>VLOOKUP(Tableau1[[#This Row],[Code unique]],Info!A:C,2,FALSE)</f>
        <v xml:space="preserve">Backstage.Network </v>
      </c>
      <c r="C32" s="36" t="str">
        <f>VLOOKUP(Tableau1[[#This Row],[Code unique]],Info!A:C,3,FALSE)</f>
        <v>Mentorat</v>
      </c>
      <c r="D32" s="36" t="str">
        <f>VLOOKUP(Tableau1[[#This Row],[Code unique]],Info!A:I,4,FALSE)</f>
        <v>Offrir le mentorat comme méthode d’accompagnement innovante de certains groupes de jeunes chercheurs d’emploi dans leurs parcours d’intégration professionnelle
Le mentorat est une nouvelle forme de coaching dispensé par une personne expérimentée à une personne inexpérimentée. Il s’agit d’un outil d’adaptation et d’agilité au service des individus. Le mentorat propose des espaces de partage et l’échanges favorisant la créativité et l’innovation.
Un mentor est une personne expérimentée (professionnellement encore active ou pas) qui accompagne bénévolement un CE de manière individuelle et intensive pour lui faire bénéficier de son soutien, conseils et réseau. Les mentors sont mobilisés via la communication générale ((presse, site web, réseaux sociaux, affiches, vidéos, etc.) ou via des séances d’information à destination des collaborateurs des entreprises ou organisations. Les futurs mentors suivent une formation afin de s’assurer d’un socle commun de compétences en vue de l’accompagnement. Sur base des informations collectées (choix du secteur, type de projet professionnel, personnalité, etc.), les duos mentor-mentee sont formés et une première rencontre est organisée.
Le mentor, grâce à son profil, son expérience et son réseau, accompagne le jeune dans la définition de son projet professionnel, dans l’identification de ses compétences et des codes du monde professionnel.
La relation ne devrait pas être à sens unique et le mentee peut apporter également au mentor de nouvelles pistes de réflexion et d’innovation. Le mentorat vise donc à tester la construction d'une relation de coaching entre un mentor expérimenté vers un jeune chercheur d’emploi pour partager, échanger et progresser ensemble. Il sera évalué dans quelle mesure cette relation a contribué à la mise à l’emploi d’un jeune chercheur d’emploi.
L’accompagnement est basé sur une méthodologie spécifique qui consiste - pour la phase d'orientation - entre autres aux séances d’information collectives et workshops en collaboration avec des entreprises, à un screening/entretien individuel, des actions onboarding, une formation durant laquelle le participant développe ses compétences, attitudes et aptitudes, il découvre ses talents et passions et choisit un projet de rêve et le concrétise en se mettant dans la peau d’un entrepreneur. La phase mentorat prévoit des échanges individuels et collectifs entre le mentee et entre le(s) mentor(s). A la fin du parcours, chaque jeune disposera d'un plan d’action réalisable.
L’innovation réside en le renforcement du rôle de l’entreprise dans l’ensemble du parcours. En effet, le monde de l’entreprise intervient au long du programme, à divers moments:
•	actions collectives axées autour du monde de l’entreprise: les chercheurs d’emploi sont accompagnés individuellement par leur mentor et participent à des actions collectives qui leur permettront de se rapprocher du monde de l’entreprise;
•	co-construction d’actions de connexion avec le monde de l’entreprise: sur base d’une méthodologie ludique axée sur l’intelligence collective, le projet invitera les jeunes à inventer, choisir, construire et organiser une initiative de connexion avec le monde de l’entreprise;
•	rencontres inspirantes avec des CEO’s: les chercheurs d’emploi rencontrent le CEO d’une entreprise et participent ensemble à la résolution d’un challenge.
S’agissant d’innovation sociale et d’un essaie d'une nouvelle méthodologie, une évaluation de la méthodologie et de la mise-en-oeuvre du projet est prévue pour laquelle les modalités et les critères d’évaluation seront définis et présentés aux opérateurs. L’évaluation permettra une éventuelle modification de la méthodologie et une évolution du cadre du projet afin de répondre au mieux aux besoins des (jeunes) chercheurs d’emploi. Les conclusions et leçons tirées seront prises en compte dans le cadre d'une possible généralisation de ce projet.</v>
      </c>
      <c r="E32" s="25">
        <v>45658</v>
      </c>
      <c r="F32" s="25">
        <v>47118</v>
      </c>
      <c r="G32" s="38">
        <v>600000</v>
      </c>
      <c r="H32" s="26" t="str">
        <f>VLOOKUP(Tableau1[[#This Row],[Code unique]],Info!A:I,5,FALSE)</f>
        <v>FSE+</v>
      </c>
      <c r="I32"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32" s="28">
        <f>VLOOKUP(Tableau1[[#This Row],[Code unique]],Info!A:I,7,FALSE)</f>
        <v>0.4</v>
      </c>
      <c r="K32" s="39" t="str">
        <f>VLOOKUP(Tableau1[[#This Row],[Code unique]],Info!A:I,9,FALSE)</f>
        <v xml:space="preserve">136. Soutien spécifique à l’emploi des jeunes et à l’intégration socio-économique des jeunes </v>
      </c>
      <c r="L32" s="40" t="str">
        <f>VLOOKUP(Tableau1[[#This Row],[Code unique]],Info!A:I,8,FALSE)</f>
        <v>BRU</v>
      </c>
      <c r="M32" s="41"/>
      <c r="N32" s="41"/>
      <c r="O32" s="41"/>
      <c r="Q32" s="41"/>
    </row>
    <row r="33" spans="1:17" ht="16.2" customHeight="1" x14ac:dyDescent="0.3">
      <c r="A33" s="43" t="s">
        <v>79</v>
      </c>
      <c r="B33" s="36" t="str">
        <f>VLOOKUP(Tableau1[[#This Row],[Code unique]],Info!A:C,2,FALSE)</f>
        <v>DUO FOR A JOB ASBL</v>
      </c>
      <c r="C33" s="36" t="str">
        <f>VLOOKUP(Tableau1[[#This Row],[Code unique]],Info!A:C,3,FALSE)</f>
        <v>Mentorat</v>
      </c>
      <c r="D33" s="36" t="str">
        <f>VLOOKUP(Tableau1[[#This Row],[Code unique]],Info!A:I,4,FALSE)</f>
        <v>Offrir le mentorat comme méthode d’accompagnement innovante de certains groupes de jeunes chercheurs d’emploi dans leurs parcours d’intégration professionnelle
Le mentorat est une nouvelle forme de coaching dispensé par une personne expérimentée à une personne inexpérimentée. Il s’agit d’un outil d’adaptation et d’agilité au service des individus. Le mentorat propose des espaces de partage et l’échanges favorisant la créativité et l’innovation.
Un mentor est une personne expérimentée (professionnellement encore active ou pas) qui accompagne bénévolement un CE de manière individuelle et intensive pour lui faire bénéficier de son soutien, conseils et réseau. Les mentors sont mobilisés via la communication générale ((presse, site web, réseaux sociaux, affiches, vidéos, etc.) ou via des séances d’information à destination des collaborateurs des entreprises ou organisations. Les futurs mentors suivent une formation afin de s’assurer d’un socle commun de compétences en vue de l’accompagnement. Sur base des informations collectées (choix du secteur, type de projet professionnel, personnalité, etc.), les duos mentor-mentee sont formés et une première rencontre est organisée.
Le mentor, grâce à son profil, son expérience et son réseau, accompagne le jeune dans la définition de son projet professionnel, dans l’identification de ses compétences et des codes du monde professionnel.
La relation ne devrait pas être à sens unique et le mentee peut apporter également au mentor de nouvelles pistes de réflexion et d’innovation. Le mentorat vise donc à tester la construction d'une relation de coaching entre un mentor expérimenté vers un jeune chercheur d’emploi pour partager, échanger et progresser ensemble. Il sera évalué dans quelle mesure cette relation a contribué à la mise à l’emploi d’un jeune chercheur d’emploi.
L’accompagnement est basé sur une méthodologie spécifique qui consiste - pour la phase d'orientation - entre autres aux séances d’information collectives et workshops en collaboration avec des entreprises, à un screening/entretien individuel, des actions onboarding, une formation durant laquelle le participant développe ses compétences, attitudes et aptitudes, il découvre ses talents et passions et choisit un projet de rêve et le concrétise en se mettant dans la peau d’un entrepreneur. La phase mentorat prévoit des échanges individuels et collectifs entre le mentee et entre le(s) mentor(s). A la fin du parcours, chaque jeune disposera d'un plan d’action réalisable.
L’innovation réside en le renforcement du rôle de l’entreprise dans l’ensemble du parcours. En effet, le monde de l’entreprise intervient au long du programme, à divers moments:
•	actions collectives axées autour du monde de l’entreprise: les chercheurs d’emploi sont accompagnés individuellement par leur mentor et participent à des actions collectives qui leur permettront de se rapprocher du monde de l’entreprise;
•	co-construction d’actions de connexion avec le monde de l’entreprise: sur base d’une méthodologie ludique axée sur l’intelligence collective, le projet invitera les jeunes à inventer, choisir, construire et organiser une initiative de connexion avec le monde de l’entreprise;
•	rencontres inspirantes avec des CEO’s: les chercheurs d’emploi rencontrent le CEO d’une entreprise et participent ensemble à la résolution d’un challenge.
S’agissant d’innovation sociale et d’un essaie d'une nouvelle méthodologie, une évaluation de la méthodologie et de la mise-en-oeuvre du projet est prévue pour laquelle les modalités et les critères d’évaluation seront définis et présentés aux opérateurs. L’évaluation permettra une éventuelle modification de la méthodologie et une évolution du cadre du projet afin de répondre au mieux aux besoins des (jeunes) chercheurs d’emploi. Les conclusions et leçons tirées seront prises en compte dans le cadre d'une possible généralisation de ce projet.</v>
      </c>
      <c r="E33" s="25">
        <v>45658</v>
      </c>
      <c r="F33" s="25">
        <v>47118</v>
      </c>
      <c r="G33" s="38">
        <v>1600000</v>
      </c>
      <c r="H33" s="26" t="str">
        <f>VLOOKUP(Tableau1[[#This Row],[Code unique]],Info!A:I,5,FALSE)</f>
        <v>FSE+</v>
      </c>
      <c r="I33"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33" s="28">
        <f>VLOOKUP(Tableau1[[#This Row],[Code unique]],Info!A:I,7,FALSE)</f>
        <v>0.4</v>
      </c>
      <c r="K33" s="39" t="str">
        <f>VLOOKUP(Tableau1[[#This Row],[Code unique]],Info!A:I,9,FALSE)</f>
        <v xml:space="preserve">136. Soutien spécifique à l’emploi des jeunes et à l’intégration socio-économique des jeunes </v>
      </c>
      <c r="L33" s="40" t="str">
        <f>VLOOKUP(Tableau1[[#This Row],[Code unique]],Info!A:I,8,FALSE)</f>
        <v>BRU</v>
      </c>
      <c r="M33" s="41"/>
      <c r="N33" s="41"/>
      <c r="O33" s="41"/>
      <c r="Q33" s="41"/>
    </row>
    <row r="34" spans="1:17" s="49" customFormat="1" ht="16.2" customHeight="1" x14ac:dyDescent="0.3">
      <c r="A34" s="43" t="s">
        <v>80</v>
      </c>
      <c r="B34" s="36" t="str">
        <f>VLOOKUP(Tableau1[[#This Row],[Code unique]],Info!A:C,2,FALSE)</f>
        <v>POUR LA SOLIDARITÉ</v>
      </c>
      <c r="C34" s="36" t="str">
        <f>VLOOKUP(Tableau1[[#This Row],[Code unique]],Info!A:C,3,FALSE)</f>
        <v>Mentorat</v>
      </c>
      <c r="D34" s="36" t="str">
        <f>VLOOKUP(Tableau1[[#This Row],[Code unique]],Info!A:I,4,FALSE)</f>
        <v>Offrir le mentorat comme méthode d’accompagnement innovante de certains groupes de jeunes chercheurs d’emploi dans leurs parcours d’intégration professionnelle
Le mentorat est une nouvelle forme de coaching dispensé par une personne expérimentée à une personne inexpérimentée. Il s’agit d’un outil d’adaptation et d’agilité au service des individus. Le mentorat propose des espaces de partage et l’échanges favorisant la créativité et l’innovation.
Un mentor est une personne expérimentée (professionnellement encore active ou pas) qui accompagne bénévolement un CE de manière individuelle et intensive pour lui faire bénéficier de son soutien, conseils et réseau. Les mentors sont mobilisés via la communication générale ((presse, site web, réseaux sociaux, affiches, vidéos, etc.) ou via des séances d’information à destination des collaborateurs des entreprises ou organisations. Les futurs mentors suivent une formation afin de s’assurer d’un socle commun de compétences en vue de l’accompagnement. Sur base des informations collectées (choix du secteur, type de projet professionnel, personnalité, etc.), les duos mentor-mentee sont formés et une première rencontre est organisée.
Le mentor, grâce à son profil, son expérience et son réseau, accompagne le jeune dans la définition de son projet professionnel, dans l’identification de ses compétences et des codes du monde professionnel.
La relation ne devrait pas être à sens unique et le mentee peut apporter également au mentor de nouvelles pistes de réflexion et d’innovation. Le mentorat vise donc à tester la construction d'une relation de coaching entre un mentor expérimenté vers un jeune chercheur d’emploi pour partager, échanger et progresser ensemble. Il sera évalué dans quelle mesure cette relation a contribué à la mise à l’emploi d’un jeune chercheur d’emploi.
L’accompagnement est basé sur une méthodologie spécifique qui consiste - pour la phase d'orientation - entre autres aux séances d’information collectives et workshops en collaboration avec des entreprises, à un screening/entretien individuel, des actions onboarding, une formation durant laquelle le participant développe ses compétences, attitudes et aptitudes, il découvre ses talents et passions et choisit un projet de rêve et le concrétise en se mettant dans la peau d’un entrepreneur. La phase mentorat prévoit des échanges individuels et collectifs entre le mentee et entre le(s) mentor(s). A la fin du parcours, chaque jeune disposera d'un plan d’action réalisable.
L’innovation réside en le renforcement du rôle de l’entreprise dans l’ensemble du parcours. En effet, le monde de l’entreprise intervient au long du programme, à divers moments:
•	actions collectives axées autour du monde de l’entreprise: les chercheurs d’emploi sont accompagnés individuellement par leur mentor et participent à des actions collectives qui leur permettront de se rapprocher du monde de l’entreprise;
•	co-construction d’actions de connexion avec le monde de l’entreprise: sur base d’une méthodologie ludique axée sur l’intelligence collective, le projet invitera les jeunes à inventer, choisir, construire et organiser une initiative de connexion avec le monde de l’entreprise;
•	rencontres inspirantes avec des CEO’s: les chercheurs d’emploi rencontrent le CEO d’une entreprise et participent ensemble à la résolution d’un challenge.
S’agissant d’innovation sociale et d’un essaie d'une nouvelle méthodologie, une évaluation de la méthodologie et de la mise-en-oeuvre du projet est prévue pour laquelle les modalités et les critères d’évaluation seront définis et présentés aux opérateurs. L’évaluation permettra une éventuelle modification de la méthodologie et une évolution du cadre du projet afin de répondre au mieux aux besoins des (jeunes) chercheurs d’emploi. Les conclusions et leçons tirées seront prises en compte dans le cadre d'une possible généralisation de ce projet.</v>
      </c>
      <c r="E34" s="25">
        <v>45658</v>
      </c>
      <c r="F34" s="25">
        <v>47118</v>
      </c>
      <c r="G34" s="38">
        <v>680000</v>
      </c>
      <c r="H34" s="26" t="str">
        <f>VLOOKUP(Tableau1[[#This Row],[Code unique]],Info!A:I,5,FALSE)</f>
        <v>FSE+</v>
      </c>
      <c r="I34"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34" s="28">
        <f>VLOOKUP(Tableau1[[#This Row],[Code unique]],Info!A:I,7,FALSE)</f>
        <v>0.4</v>
      </c>
      <c r="K34" s="39" t="str">
        <f>VLOOKUP(Tableau1[[#This Row],[Code unique]],Info!A:I,9,FALSE)</f>
        <v xml:space="preserve">136. Soutien spécifique à l’emploi des jeunes et à l’intégration socio-économique des jeunes </v>
      </c>
      <c r="L34" s="40" t="str">
        <f>VLOOKUP(Tableau1[[#This Row],[Code unique]],Info!A:I,8,FALSE)</f>
        <v>BRU</v>
      </c>
    </row>
    <row r="35" spans="1:17" ht="16.2" customHeight="1" x14ac:dyDescent="0.3">
      <c r="A35" s="43" t="s">
        <v>81</v>
      </c>
      <c r="B35" s="36" t="str">
        <f>VLOOKUP(Tableau1[[#This Row],[Code unique]],Info!A:C,2,FALSE)</f>
        <v>Team4Job ASBL</v>
      </c>
      <c r="C35" s="36" t="str">
        <f>VLOOKUP(Tableau1[[#This Row],[Code unique]],Info!A:C,3,FALSE)</f>
        <v>Mentorat</v>
      </c>
      <c r="D35" s="36" t="str">
        <f>VLOOKUP(Tableau1[[#This Row],[Code unique]],Info!A:I,4,FALSE)</f>
        <v>Offrir le mentorat comme méthode d’accompagnement innovante de certains groupes de jeunes chercheurs d’emploi dans leurs parcours d’intégration professionnelle
Le mentorat est une nouvelle forme de coaching dispensé par une personne expérimentée à une personne inexpérimentée. Il s’agit d’un outil d’adaptation et d’agilité au service des individus. Le mentorat propose des espaces de partage et l’échanges favorisant la créativité et l’innovation.
Un mentor est une personne expérimentée (professionnellement encore active ou pas) qui accompagne bénévolement un CE de manière individuelle et intensive pour lui faire bénéficier de son soutien, conseils et réseau. Les mentors sont mobilisés via la communication générale ((presse, site web, réseaux sociaux, affiches, vidéos, etc.) ou via des séances d’information à destination des collaborateurs des entreprises ou organisations. Les futurs mentors suivent une formation afin de s’assurer d’un socle commun de compétences en vue de l’accompagnement. Sur base des informations collectées (choix du secteur, type de projet professionnel, personnalité, etc.), les duos mentor-mentee sont formés et une première rencontre est organisée.
Le mentor, grâce à son profil, son expérience et son réseau, accompagne le jeune dans la définition de son projet professionnel, dans l’identification de ses compétences et des codes du monde professionnel.
La relation ne devrait pas être à sens unique et le mentee peut apporter également au mentor de nouvelles pistes de réflexion et d’innovation. Le mentorat vise donc à tester la construction d'une relation de coaching entre un mentor expérimenté vers un jeune chercheur d’emploi pour partager, échanger et progresser ensemble. Il sera évalué dans quelle mesure cette relation a contribué à la mise à l’emploi d’un jeune chercheur d’emploi.
L’accompagnement est basé sur une méthodologie spécifique qui consiste - pour la phase d'orientation - entre autres aux séances d’information collectives et workshops en collaboration avec des entreprises, à un screening/entretien individuel, des actions onboarding, une formation durant laquelle le participant développe ses compétences, attitudes et aptitudes, il découvre ses talents et passions et choisit un projet de rêve et le concrétise en se mettant dans la peau d’un entrepreneur. La phase mentorat prévoit des échanges individuels et collectifs entre le mentee et entre le(s) mentor(s). A la fin du parcours, chaque jeune disposera d'un plan d’action réalisable.
L’innovation réside en le renforcement du rôle de l’entreprise dans l’ensemble du parcours. En effet, le monde de l’entreprise intervient au long du programme, à divers moments:
•	actions collectives axées autour du monde de l’entreprise: les chercheurs d’emploi sont accompagnés individuellement par leur mentor et participent à des actions collectives qui leur permettront de se rapprocher du monde de l’entreprise;
•	co-construction d’actions de connexion avec le monde de l’entreprise: sur base d’une méthodologie ludique axée sur l’intelligence collective, le projet invitera les jeunes à inventer, choisir, construire et organiser une initiative de connexion avec le monde de l’entreprise;
•	rencontres inspirantes avec des CEO’s: les chercheurs d’emploi rencontrent le CEO d’une entreprise et participent ensemble à la résolution d’un challenge.
S’agissant d’innovation sociale et d’un essaie d'une nouvelle méthodologie, une évaluation de la méthodologie et de la mise-en-oeuvre du projet est prévue pour laquelle les modalités et les critères d’évaluation seront définis et présentés aux opérateurs. L’évaluation permettra une éventuelle modification de la méthodologie et une évolution du cadre du projet afin de répondre au mieux aux besoins des (jeunes) chercheurs d’emploi. Les conclusions et leçons tirées seront prises en compte dans le cadre d'une possible généralisation de ce projet.</v>
      </c>
      <c r="E35" s="25">
        <v>45658</v>
      </c>
      <c r="F35" s="25">
        <v>47118</v>
      </c>
      <c r="G35" s="38">
        <v>1520000</v>
      </c>
      <c r="H35" s="26" t="str">
        <f>VLOOKUP(Tableau1[[#This Row],[Code unique]],Info!A:I,5,FALSE)</f>
        <v>FSE+</v>
      </c>
      <c r="I35" s="27" t="str">
        <f>VLOOKUP(Tableau1[[#This Row],[Code unique]],Info!A:I,6,FALSE)</f>
        <v xml:space="preserve">ESO4.1.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v>
      </c>
      <c r="J35" s="28">
        <f>VLOOKUP(Tableau1[[#This Row],[Code unique]],Info!A:I,7,FALSE)</f>
        <v>0.4</v>
      </c>
      <c r="K35" s="39" t="str">
        <f>VLOOKUP(Tableau1[[#This Row],[Code unique]],Info!A:I,9,FALSE)</f>
        <v xml:space="preserve">136. Soutien spécifique à l’emploi des jeunes et à l’intégration socio-économique des jeunes </v>
      </c>
      <c r="L35" s="40" t="str">
        <f>VLOOKUP(Tableau1[[#This Row],[Code unique]],Info!A:I,8,FALSE)</f>
        <v>BRU</v>
      </c>
      <c r="M35" s="41"/>
      <c r="N35" s="41"/>
      <c r="O35" s="41"/>
      <c r="Q35" s="41"/>
    </row>
    <row r="36" spans="1:17" ht="16.2" customHeight="1" x14ac:dyDescent="0.3">
      <c r="A36" s="43"/>
      <c r="B36" s="45"/>
      <c r="C36" s="36"/>
      <c r="D36" s="36"/>
      <c r="E36" s="30"/>
      <c r="F36" s="30"/>
      <c r="G36" s="48"/>
      <c r="H36" s="26"/>
      <c r="I36" s="27"/>
      <c r="J36" s="28"/>
      <c r="K36" s="39"/>
      <c r="L36" s="40"/>
      <c r="M36" s="41"/>
      <c r="N36" s="41"/>
      <c r="O36" s="41"/>
      <c r="Q36" s="41"/>
    </row>
    <row r="37" spans="1:17" ht="16.2" customHeight="1" x14ac:dyDescent="0.3">
      <c r="A37" s="43" t="s">
        <v>46</v>
      </c>
      <c r="B37" s="36" t="str">
        <f>VLOOKUP(Tableau1[[#This Row],[Code unique]],Info!A:B,2,FALSE)</f>
        <v>Centre public d'Action sociale d'Anderlecht</v>
      </c>
      <c r="C37" s="36" t="str">
        <f>VLOOKUP(Tableau1[[#This Row],[Code unique]],Info!A:C,3,FALSE)</f>
        <v>CPAS Job-coaches</v>
      </c>
      <c r="D37"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37" s="25">
        <v>44562</v>
      </c>
      <c r="F37" s="25">
        <v>46752</v>
      </c>
      <c r="G37" s="38">
        <v>2825632</v>
      </c>
      <c r="H37" s="26" t="str">
        <f>VLOOKUP(Tableau1[[#This Row],[Code unique]],Info!A:I,5,FALSE)</f>
        <v>FSE+</v>
      </c>
      <c r="I37"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37" s="28">
        <f>VLOOKUP(Tableau1[[#This Row],[Code unique]],Info!A:I,7,FALSE)</f>
        <v>0.4</v>
      </c>
      <c r="K37" s="39" t="str">
        <f>VLOOKUP(Tableau1[[#This Row],[Code unique]],Info!A:I,9,FALSE)</f>
        <v>143. Mesures visant à promouvoir l'équilibre entre
vie professionnelle et vie privée, y compris
l'accès aux services de garde des enfants et
d'aide aux personnes dépendantes</v>
      </c>
      <c r="L37" s="40" t="str">
        <f>VLOOKUP(Tableau1[[#This Row],[Code unique]],Info!A:I,8,FALSE)</f>
        <v>BRU</v>
      </c>
      <c r="M37" s="41"/>
      <c r="N37" s="41"/>
      <c r="O37" s="41"/>
      <c r="Q37" s="41"/>
    </row>
    <row r="38" spans="1:17" ht="16.2" customHeight="1" x14ac:dyDescent="0.3">
      <c r="A38" s="43" t="s">
        <v>47</v>
      </c>
      <c r="B38" s="36" t="str">
        <f>VLOOKUP(Tableau1[[#This Row],[Code unique]],Info!A:B,2,FALSE)</f>
        <v>Centre public d'Action sociale d'Auderghem</v>
      </c>
      <c r="C38" s="36" t="str">
        <f>VLOOKUP(Tableau1[[#This Row],[Code unique]],Info!A:C,3,FALSE)</f>
        <v>CPAS Job-coaches</v>
      </c>
      <c r="D38"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38" s="25">
        <v>44562</v>
      </c>
      <c r="F38" s="25">
        <v>46752</v>
      </c>
      <c r="G38" s="38">
        <v>687768</v>
      </c>
      <c r="H38" s="26" t="str">
        <f>VLOOKUP(Tableau1[[#This Row],[Code unique]],Info!A:I,5,FALSE)</f>
        <v>FSE+</v>
      </c>
      <c r="I38"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38" s="28">
        <f>VLOOKUP(Tableau1[[#This Row],[Code unique]],Info!A:I,7,FALSE)</f>
        <v>0.4</v>
      </c>
      <c r="K38" s="39" t="str">
        <f>VLOOKUP(Tableau1[[#This Row],[Code unique]],Info!A:I,9,FALSE)</f>
        <v>143. Mesures visant à promouvoir l'équilibre entre
vie professionnelle et vie privée, y compris
l'accès aux services de garde des enfants et
d'aide aux personnes dépendantes</v>
      </c>
      <c r="L38" s="40" t="str">
        <f>VLOOKUP(Tableau1[[#This Row],[Code unique]],Info!A:I,8,FALSE)</f>
        <v>BRU</v>
      </c>
      <c r="M38" s="41"/>
      <c r="N38" s="41"/>
      <c r="O38" s="41"/>
      <c r="Q38" s="41"/>
    </row>
    <row r="39" spans="1:17" ht="16.2" customHeight="1" x14ac:dyDescent="0.3">
      <c r="A39" s="43" t="s">
        <v>48</v>
      </c>
      <c r="B39" s="36" t="str">
        <f>VLOOKUP(Tableau1[[#This Row],[Code unique]],Info!A:B,2,FALSE)</f>
        <v>Centre public d'Action sociale de Berchem-Saint-Agathe</v>
      </c>
      <c r="C39" s="36" t="str">
        <f>VLOOKUP(Tableau1[[#This Row],[Code unique]],Info!A:C,3,FALSE)</f>
        <v>CPAS Job-coaches</v>
      </c>
      <c r="D39"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39" s="25">
        <v>44562</v>
      </c>
      <c r="F39" s="25">
        <v>46752</v>
      </c>
      <c r="G39" s="38">
        <v>635014</v>
      </c>
      <c r="H39" s="26" t="str">
        <f>VLOOKUP(Tableau1[[#This Row],[Code unique]],Info!A:I,5,FALSE)</f>
        <v>FSE+</v>
      </c>
      <c r="I39"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39" s="28">
        <f>VLOOKUP(Tableau1[[#This Row],[Code unique]],Info!A:I,7,FALSE)</f>
        <v>0.4</v>
      </c>
      <c r="K39" s="39" t="str">
        <f>VLOOKUP(Tableau1[[#This Row],[Code unique]],Info!A:I,9,FALSE)</f>
        <v>143. Mesures visant à promouvoir l'équilibre entre
vie professionnelle et vie privée, y compris
l'accès aux services de garde des enfants et
d'aide aux personnes dépendantes</v>
      </c>
      <c r="L39" s="40" t="str">
        <f>VLOOKUP(Tableau1[[#This Row],[Code unique]],Info!A:I,8,FALSE)</f>
        <v>BRU</v>
      </c>
      <c r="M39" s="41"/>
      <c r="N39" s="41"/>
      <c r="O39" s="41"/>
      <c r="Q39" s="41"/>
    </row>
    <row r="40" spans="1:17" ht="16.2" customHeight="1" x14ac:dyDescent="0.3">
      <c r="A40" s="43" t="s">
        <v>49</v>
      </c>
      <c r="B40" s="36" t="str">
        <f>VLOOKUP(Tableau1[[#This Row],[Code unique]],Info!A:B,2,FALSE)</f>
        <v>Centre public d'Action sociale de Bruxelles Ville</v>
      </c>
      <c r="C40" s="36" t="str">
        <f>VLOOKUP(Tableau1[[#This Row],[Code unique]],Info!A:C,3,FALSE)</f>
        <v>CPAS Job-coaches</v>
      </c>
      <c r="D40"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0" s="25">
        <v>44562</v>
      </c>
      <c r="F40" s="25">
        <v>46752</v>
      </c>
      <c r="G40" s="38">
        <v>3356186</v>
      </c>
      <c r="H40" s="26" t="str">
        <f>VLOOKUP(Tableau1[[#This Row],[Code unique]],Info!A:I,5,FALSE)</f>
        <v>FSE+</v>
      </c>
      <c r="I40"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0" s="28">
        <f>VLOOKUP(Tableau1[[#This Row],[Code unique]],Info!A:I,7,FALSE)</f>
        <v>0.4</v>
      </c>
      <c r="K40" s="39" t="str">
        <f>VLOOKUP(Tableau1[[#This Row],[Code unique]],Info!A:I,9,FALSE)</f>
        <v>143. Mesures visant à promouvoir l'équilibre entre
vie professionnelle et vie privée, y compris
l'accès aux services de garde des enfants et
d'aide aux personnes dépendantes</v>
      </c>
      <c r="L40" s="40" t="str">
        <f>VLOOKUP(Tableau1[[#This Row],[Code unique]],Info!A:I,8,FALSE)</f>
        <v>BRU</v>
      </c>
      <c r="M40" s="41"/>
      <c r="N40" s="41"/>
      <c r="O40" s="41"/>
      <c r="Q40" s="41"/>
    </row>
    <row r="41" spans="1:17" ht="16.2" customHeight="1" x14ac:dyDescent="0.3">
      <c r="A41" s="43" t="s">
        <v>50</v>
      </c>
      <c r="B41" s="36" t="str">
        <f>VLOOKUP(Tableau1[[#This Row],[Code unique]],Info!A:B,2,FALSE)</f>
        <v>Centre public d'Action sociale de Forest</v>
      </c>
      <c r="C41" s="36" t="str">
        <f>VLOOKUP(Tableau1[[#This Row],[Code unique]],Info!A:C,3,FALSE)</f>
        <v>CPAS Job-coaches</v>
      </c>
      <c r="D41"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1" s="25">
        <v>44562</v>
      </c>
      <c r="F41" s="25">
        <v>46752</v>
      </c>
      <c r="G41" s="38">
        <v>1377538</v>
      </c>
      <c r="H41" s="26" t="str">
        <f>VLOOKUP(Tableau1[[#This Row],[Code unique]],Info!A:I,5,FALSE)</f>
        <v>FSE+</v>
      </c>
      <c r="I41"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1" s="28">
        <f>VLOOKUP(Tableau1[[#This Row],[Code unique]],Info!A:I,7,FALSE)</f>
        <v>0.4</v>
      </c>
      <c r="K41" s="39" t="str">
        <f>VLOOKUP(Tableau1[[#This Row],[Code unique]],Info!A:I,9,FALSE)</f>
        <v>143. Mesures visant à promouvoir l'équilibre entre
vie professionnelle et vie privée, y compris
l'accès aux services de garde des enfants et
d'aide aux personnes dépendantes</v>
      </c>
      <c r="L41" s="40" t="str">
        <f>VLOOKUP(Tableau1[[#This Row],[Code unique]],Info!A:I,8,FALSE)</f>
        <v>BRU</v>
      </c>
      <c r="M41" s="41"/>
      <c r="N41" s="41"/>
      <c r="O41" s="41"/>
      <c r="Q41" s="41"/>
    </row>
    <row r="42" spans="1:17" ht="16.2" customHeight="1" x14ac:dyDescent="0.3">
      <c r="A42" s="43" t="s">
        <v>51</v>
      </c>
      <c r="B42" s="36" t="str">
        <f>VLOOKUP(Tableau1[[#This Row],[Code unique]],Info!A:B,2,FALSE)</f>
        <v>Centre public d'Action sociale de Ganshoren</v>
      </c>
      <c r="C42" s="36" t="str">
        <f>VLOOKUP(Tableau1[[#This Row],[Code unique]],Info!A:C,3,FALSE)</f>
        <v>CPAS Job-coaches</v>
      </c>
      <c r="D42"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2" s="25">
        <v>44562</v>
      </c>
      <c r="F42" s="25">
        <v>46752</v>
      </c>
      <c r="G42" s="38">
        <v>610024</v>
      </c>
      <c r="H42" s="26" t="str">
        <f>VLOOKUP(Tableau1[[#This Row],[Code unique]],Info!A:I,5,FALSE)</f>
        <v>FSE+</v>
      </c>
      <c r="I42"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2" s="28">
        <f>VLOOKUP(Tableau1[[#This Row],[Code unique]],Info!A:I,7,FALSE)</f>
        <v>0.4</v>
      </c>
      <c r="K42" s="39" t="str">
        <f>VLOOKUP(Tableau1[[#This Row],[Code unique]],Info!A:I,9,FALSE)</f>
        <v>143. Mesures visant à promouvoir l'équilibre entre
vie professionnelle et vie privée, y compris
l'accès aux services de garde des enfants et
d'aide aux personnes dépendantes</v>
      </c>
      <c r="L42" s="40" t="str">
        <f>VLOOKUP(Tableau1[[#This Row],[Code unique]],Info!A:I,8,FALSE)</f>
        <v>BRU</v>
      </c>
      <c r="M42" s="41"/>
      <c r="N42" s="41"/>
      <c r="O42" s="41"/>
      <c r="Q42" s="41"/>
    </row>
    <row r="43" spans="1:17" ht="16.2" customHeight="1" x14ac:dyDescent="0.3">
      <c r="A43" s="43" t="s">
        <v>52</v>
      </c>
      <c r="B43" s="36" t="str">
        <f>VLOOKUP(Tableau1[[#This Row],[Code unique]],Info!A:B,2,FALSE)</f>
        <v>Centre public d'Action sociale de Jette</v>
      </c>
      <c r="C43" s="36" t="str">
        <f>VLOOKUP(Tableau1[[#This Row],[Code unique]],Info!A:C,3,FALSE)</f>
        <v>CPAS Job-coaches</v>
      </c>
      <c r="D43"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3" s="25">
        <v>44562</v>
      </c>
      <c r="F43" s="25">
        <v>46752</v>
      </c>
      <c r="G43" s="38">
        <v>1024075</v>
      </c>
      <c r="H43" s="26" t="str">
        <f>VLOOKUP(Tableau1[[#This Row],[Code unique]],Info!A:I,5,FALSE)</f>
        <v>FSE+</v>
      </c>
      <c r="I43"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3" s="28">
        <f>VLOOKUP(Tableau1[[#This Row],[Code unique]],Info!A:I,7,FALSE)</f>
        <v>0.4</v>
      </c>
      <c r="K43" s="39" t="str">
        <f>VLOOKUP(Tableau1[[#This Row],[Code unique]],Info!A:I,9,FALSE)</f>
        <v>143. Mesures visant à promouvoir l'équilibre entre
vie professionnelle et vie privée, y compris
l'accès aux services de garde des enfants et
d'aide aux personnes dépendantes</v>
      </c>
      <c r="L43" s="40" t="str">
        <f>VLOOKUP(Tableau1[[#This Row],[Code unique]],Info!A:I,8,FALSE)</f>
        <v>BRU</v>
      </c>
      <c r="M43" s="41"/>
      <c r="N43" s="41"/>
      <c r="O43" s="41"/>
      <c r="Q43" s="41"/>
    </row>
    <row r="44" spans="1:17" ht="16.2" customHeight="1" x14ac:dyDescent="0.3">
      <c r="A44" s="43" t="s">
        <v>53</v>
      </c>
      <c r="B44" s="36" t="str">
        <f>VLOOKUP(Tableau1[[#This Row],[Code unique]],Info!A:B,2,FALSE)</f>
        <v>Centre public d'Action sociale de Koekelberg</v>
      </c>
      <c r="C44" s="36" t="str">
        <f>VLOOKUP(Tableau1[[#This Row],[Code unique]],Info!A:C,3,FALSE)</f>
        <v>CPAS Job-coaches</v>
      </c>
      <c r="D44"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4" s="25">
        <v>44562</v>
      </c>
      <c r="F44" s="25">
        <v>46752</v>
      </c>
      <c r="G44" s="38">
        <v>747887</v>
      </c>
      <c r="H44" s="26" t="str">
        <f>VLOOKUP(Tableau1[[#This Row],[Code unique]],Info!A:I,5,FALSE)</f>
        <v>FSE+</v>
      </c>
      <c r="I44"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4" s="28">
        <f>VLOOKUP(Tableau1[[#This Row],[Code unique]],Info!A:I,7,FALSE)</f>
        <v>0.4</v>
      </c>
      <c r="K44" s="39" t="str">
        <f>VLOOKUP(Tableau1[[#This Row],[Code unique]],Info!A:I,9,FALSE)</f>
        <v>143. Mesures visant à promouvoir l'équilibre entre
vie professionnelle et vie privée, y compris
l'accès aux services de garde des enfants et
d'aide aux personnes dépendantes</v>
      </c>
      <c r="L44" s="40" t="str">
        <f>VLOOKUP(Tableau1[[#This Row],[Code unique]],Info!A:I,8,FALSE)</f>
        <v>BRU</v>
      </c>
      <c r="M44" s="41"/>
      <c r="N44" s="41"/>
      <c r="O44" s="41"/>
      <c r="Q44" s="41"/>
    </row>
    <row r="45" spans="1:17" ht="16.2" customHeight="1" x14ac:dyDescent="0.3">
      <c r="A45" s="43" t="s">
        <v>54</v>
      </c>
      <c r="B45" s="36" t="str">
        <f>VLOOKUP(Tableau1[[#This Row],[Code unique]],Info!A:B,2,FALSE)</f>
        <v>Centre public d'Action sociale de Molenbeek -Saint-Jean</v>
      </c>
      <c r="C45" s="36" t="str">
        <f>VLOOKUP(Tableau1[[#This Row],[Code unique]],Info!A:C,3,FALSE)</f>
        <v>CPAS Job-coaches</v>
      </c>
      <c r="D45"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5" s="25">
        <v>44562</v>
      </c>
      <c r="F45" s="25">
        <v>46752</v>
      </c>
      <c r="G45" s="38">
        <v>2859528</v>
      </c>
      <c r="H45" s="26" t="str">
        <f>VLOOKUP(Tableau1[[#This Row],[Code unique]],Info!A:I,5,FALSE)</f>
        <v>FSE+</v>
      </c>
      <c r="I45"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5" s="28">
        <f>VLOOKUP(Tableau1[[#This Row],[Code unique]],Info!A:I,7,FALSE)</f>
        <v>0.4</v>
      </c>
      <c r="K45" s="39" t="str">
        <f>VLOOKUP(Tableau1[[#This Row],[Code unique]],Info!A:I,9,FALSE)</f>
        <v>143. Mesures visant à promouvoir l'équilibre entre
vie professionnelle et vie privée, y compris
l'accès aux services de garde des enfants et
d'aide aux personnes dépendantes</v>
      </c>
      <c r="L45" s="40" t="str">
        <f>VLOOKUP(Tableau1[[#This Row],[Code unique]],Info!A:I,8,FALSE)</f>
        <v>BRU</v>
      </c>
      <c r="M45" s="41"/>
      <c r="N45" s="41"/>
      <c r="O45" s="41"/>
      <c r="Q45" s="41"/>
    </row>
    <row r="46" spans="1:17" ht="16.2" customHeight="1" x14ac:dyDescent="0.3">
      <c r="A46" s="43" t="s">
        <v>55</v>
      </c>
      <c r="B46" s="36" t="str">
        <f>VLOOKUP(Tableau1[[#This Row],[Code unique]],Info!A:B,2,FALSE)</f>
        <v>Centre public d'Action sociale de Saint-Gilles</v>
      </c>
      <c r="C46" s="36" t="str">
        <f>VLOOKUP(Tableau1[[#This Row],[Code unique]],Info!A:C,3,FALSE)</f>
        <v>CPAS Job-coaches</v>
      </c>
      <c r="D46"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6" s="25">
        <v>44562</v>
      </c>
      <c r="F46" s="25">
        <v>46752</v>
      </c>
      <c r="G46" s="38">
        <v>1331992</v>
      </c>
      <c r="H46" s="26" t="str">
        <f>VLOOKUP(Tableau1[[#This Row],[Code unique]],Info!A:I,5,FALSE)</f>
        <v>FSE+</v>
      </c>
      <c r="I46"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6" s="28">
        <f>VLOOKUP(Tableau1[[#This Row],[Code unique]],Info!A:I,7,FALSE)</f>
        <v>0.4</v>
      </c>
      <c r="K46" s="39" t="str">
        <f>VLOOKUP(Tableau1[[#This Row],[Code unique]],Info!A:I,9,FALSE)</f>
        <v>143. Mesures visant à promouvoir l'équilibre entre
vie professionnelle et vie privée, y compris
l'accès aux services de garde des enfants et
d'aide aux personnes dépendantes</v>
      </c>
      <c r="L46" s="40" t="str">
        <f>VLOOKUP(Tableau1[[#This Row],[Code unique]],Info!A:I,8,FALSE)</f>
        <v>BRU</v>
      </c>
      <c r="M46" s="41"/>
      <c r="N46" s="41"/>
      <c r="O46" s="41"/>
      <c r="Q46" s="41"/>
    </row>
    <row r="47" spans="1:17" ht="16.2" customHeight="1" x14ac:dyDescent="0.3">
      <c r="A47" s="43" t="s">
        <v>56</v>
      </c>
      <c r="B47" s="36" t="str">
        <f>VLOOKUP(Tableau1[[#This Row],[Code unique]],Info!A:B,2,FALSE)</f>
        <v>Centre public d'Action sociale de Saint-Josse-Ten-Noode</v>
      </c>
      <c r="C47" s="36" t="str">
        <f>VLOOKUP(Tableau1[[#This Row],[Code unique]],Info!A:C,3,FALSE)</f>
        <v>CPAS Job-coaches</v>
      </c>
      <c r="D47"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7" s="25">
        <v>44562</v>
      </c>
      <c r="F47" s="25">
        <v>46752</v>
      </c>
      <c r="G47" s="38">
        <v>1091418</v>
      </c>
      <c r="H47" s="26" t="str">
        <f>VLOOKUP(Tableau1[[#This Row],[Code unique]],Info!A:I,5,FALSE)</f>
        <v>FSE+</v>
      </c>
      <c r="I47"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7" s="28">
        <f>VLOOKUP(Tableau1[[#This Row],[Code unique]],Info!A:I,7,FALSE)</f>
        <v>0.4</v>
      </c>
      <c r="K47" s="39" t="str">
        <f>VLOOKUP(Tableau1[[#This Row],[Code unique]],Info!A:I,9,FALSE)</f>
        <v>143. Mesures visant à promouvoir l'équilibre entre
vie professionnelle et vie privée, y compris
l'accès aux services de garde des enfants et
d'aide aux personnes dépendantes</v>
      </c>
      <c r="L47" s="40" t="str">
        <f>VLOOKUP(Tableau1[[#This Row],[Code unique]],Info!A:I,8,FALSE)</f>
        <v>BRU</v>
      </c>
      <c r="M47" s="41"/>
      <c r="N47" s="41"/>
      <c r="O47" s="41"/>
      <c r="Q47" s="41"/>
    </row>
    <row r="48" spans="1:17" ht="16.2" customHeight="1" x14ac:dyDescent="0.3">
      <c r="A48" s="43" t="s">
        <v>57</v>
      </c>
      <c r="B48" s="36" t="str">
        <f>VLOOKUP(Tableau1[[#This Row],[Code unique]],Info!A:B,2,FALSE)</f>
        <v>Centre public d'Action sociale de Schaerbeek</v>
      </c>
      <c r="C48" s="36" t="str">
        <f>VLOOKUP(Tableau1[[#This Row],[Code unique]],Info!A:C,3,FALSE)</f>
        <v>CPAS Job-coaches</v>
      </c>
      <c r="D48"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8" s="25">
        <v>44562</v>
      </c>
      <c r="F48" s="25">
        <v>46752</v>
      </c>
      <c r="G48" s="38">
        <v>3100596</v>
      </c>
      <c r="H48" s="26" t="str">
        <f>VLOOKUP(Tableau1[[#This Row],[Code unique]],Info!A:I,5,FALSE)</f>
        <v>FSE+</v>
      </c>
      <c r="I48"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8" s="28">
        <f>VLOOKUP(Tableau1[[#This Row],[Code unique]],Info!A:I,7,FALSE)</f>
        <v>0.4</v>
      </c>
      <c r="K48" s="39" t="str">
        <f>VLOOKUP(Tableau1[[#This Row],[Code unique]],Info!A:I,9,FALSE)</f>
        <v>143. Mesures visant à promouvoir l'équilibre entre
vie professionnelle et vie privée, y compris
l'accès aux services de garde des enfants et
d'aide aux personnes dépendantes</v>
      </c>
      <c r="L48" s="40" t="str">
        <f>VLOOKUP(Tableau1[[#This Row],[Code unique]],Info!A:I,8,FALSE)</f>
        <v>BRU</v>
      </c>
      <c r="M48" s="41"/>
      <c r="N48" s="41"/>
      <c r="O48" s="41"/>
      <c r="Q48" s="41"/>
    </row>
    <row r="49" spans="1:17" ht="16.2" customHeight="1" x14ac:dyDescent="0.3">
      <c r="A49" s="43" t="s">
        <v>58</v>
      </c>
      <c r="B49" s="36" t="str">
        <f>VLOOKUP(Tableau1[[#This Row],[Code unique]],Info!A:B,2,FALSE)</f>
        <v>Centre public d'Action sociale de Watermael-Boitsfort </v>
      </c>
      <c r="C49" s="36" t="str">
        <f>VLOOKUP(Tableau1[[#This Row],[Code unique]],Info!A:C,3,FALSE)</f>
        <v>CPAS Job-coaches</v>
      </c>
      <c r="D49"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49" s="25">
        <v>44562</v>
      </c>
      <c r="F49" s="25">
        <v>46752</v>
      </c>
      <c r="G49" s="38">
        <v>687980</v>
      </c>
      <c r="H49" s="26" t="str">
        <f>VLOOKUP(Tableau1[[#This Row],[Code unique]],Info!A:I,5,FALSE)</f>
        <v>FSE+</v>
      </c>
      <c r="I49"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49" s="28">
        <f>VLOOKUP(Tableau1[[#This Row],[Code unique]],Info!A:I,7,FALSE)</f>
        <v>0.4</v>
      </c>
      <c r="K49" s="39" t="str">
        <f>VLOOKUP(Tableau1[[#This Row],[Code unique]],Info!A:I,9,FALSE)</f>
        <v>143. Mesures visant à promouvoir l'équilibre entre
vie professionnelle et vie privée, y compris
l'accès aux services de garde des enfants et
d'aide aux personnes dépendantes</v>
      </c>
      <c r="L49" s="40" t="str">
        <f>VLOOKUP(Tableau1[[#This Row],[Code unique]],Info!A:I,8,FALSE)</f>
        <v>BRU</v>
      </c>
      <c r="M49" s="41"/>
      <c r="N49" s="41"/>
      <c r="O49" s="41"/>
      <c r="Q49" s="41"/>
    </row>
    <row r="50" spans="1:17" ht="16.2" customHeight="1" x14ac:dyDescent="0.3">
      <c r="A50" s="43" t="s">
        <v>59</v>
      </c>
      <c r="B50" s="36" t="str">
        <f>VLOOKUP(Tableau1[[#This Row],[Code unique]],Info!A:B,2,FALSE)</f>
        <v>Centre public d'Action sociale de Woluwe-Saint-Lambert</v>
      </c>
      <c r="C50" s="36" t="str">
        <f>VLOOKUP(Tableau1[[#This Row],[Code unique]],Info!A:C,3,FALSE)</f>
        <v>CPAS Job-coaches</v>
      </c>
      <c r="D50"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50" s="25">
        <v>44562</v>
      </c>
      <c r="F50" s="25">
        <v>46752</v>
      </c>
      <c r="G50" s="38">
        <v>998843</v>
      </c>
      <c r="H50" s="26" t="str">
        <f>VLOOKUP(Tableau1[[#This Row],[Code unique]],Info!A:I,5,FALSE)</f>
        <v>FSE+</v>
      </c>
      <c r="I50"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0" s="28">
        <f>VLOOKUP(Tableau1[[#This Row],[Code unique]],Info!A:I,7,FALSE)</f>
        <v>0.4</v>
      </c>
      <c r="K50" s="39" t="str">
        <f>VLOOKUP(Tableau1[[#This Row],[Code unique]],Info!A:I,9,FALSE)</f>
        <v>143. Mesures visant à promouvoir l'équilibre entre
vie professionnelle et vie privée, y compris
l'accès aux services de garde des enfants et
d'aide aux personnes dépendantes</v>
      </c>
      <c r="L50" s="40" t="str">
        <f>VLOOKUP(Tableau1[[#This Row],[Code unique]],Info!A:I,8,FALSE)</f>
        <v>BRU</v>
      </c>
      <c r="M50" s="41"/>
      <c r="N50" s="41"/>
      <c r="O50" s="41"/>
      <c r="Q50" s="41"/>
    </row>
    <row r="51" spans="1:17" ht="16.2" customHeight="1" x14ac:dyDescent="0.3">
      <c r="A51" s="43" t="s">
        <v>60</v>
      </c>
      <c r="B51" s="36" t="str">
        <f>VLOOKUP(Tableau1[[#This Row],[Code unique]],Info!A:B,2,FALSE)</f>
        <v>Centre public d'Action sociale de Woluwe-Saint-Pierre</v>
      </c>
      <c r="C51" s="36" t="str">
        <f>VLOOKUP(Tableau1[[#This Row],[Code unique]],Info!A:C,3,FALSE)</f>
        <v>CPAS Job-coaches</v>
      </c>
      <c r="D51"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51" s="25">
        <v>44562</v>
      </c>
      <c r="F51" s="25">
        <v>46752</v>
      </c>
      <c r="G51" s="38">
        <v>615587</v>
      </c>
      <c r="H51" s="26" t="str">
        <f>VLOOKUP(Tableau1[[#This Row],[Code unique]],Info!A:I,5,FALSE)</f>
        <v>FSE+</v>
      </c>
      <c r="I51"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1" s="28">
        <f>VLOOKUP(Tableau1[[#This Row],[Code unique]],Info!A:I,7,FALSE)</f>
        <v>0.4</v>
      </c>
      <c r="K51" s="39" t="str">
        <f>VLOOKUP(Tableau1[[#This Row],[Code unique]],Info!A:I,9,FALSE)</f>
        <v>143. Mesures visant à promouvoir l'équilibre entre
vie professionnelle et vie privée, y compris
l'accès aux services de garde des enfants et
d'aide aux personnes dépendantes</v>
      </c>
      <c r="L51" s="40" t="str">
        <f>VLOOKUP(Tableau1[[#This Row],[Code unique]],Info!A:I,8,FALSE)</f>
        <v>BRU</v>
      </c>
      <c r="M51" s="41"/>
      <c r="N51" s="41"/>
      <c r="O51" s="41"/>
      <c r="Q51" s="41"/>
    </row>
    <row r="52" spans="1:17" ht="16.2" customHeight="1" x14ac:dyDescent="0.3">
      <c r="A52" s="43" t="s">
        <v>61</v>
      </c>
      <c r="B52" s="36" t="str">
        <f>VLOOKUP(Tableau1[[#This Row],[Code unique]],Info!A:B,2,FALSE)</f>
        <v>Centre public d'Action sociale d'Etterbeek</v>
      </c>
      <c r="C52" s="36" t="str">
        <f>VLOOKUP(Tableau1[[#This Row],[Code unique]],Info!A:C,3,FALSE)</f>
        <v>CPAS Job-coaches</v>
      </c>
      <c r="D52"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52" s="25">
        <v>44562</v>
      </c>
      <c r="F52" s="25">
        <v>46752</v>
      </c>
      <c r="G52" s="38">
        <v>1166621</v>
      </c>
      <c r="H52" s="26" t="str">
        <f>VLOOKUP(Tableau1[[#This Row],[Code unique]],Info!A:I,5,FALSE)</f>
        <v>FSE+</v>
      </c>
      <c r="I52"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2" s="28">
        <f>VLOOKUP(Tableau1[[#This Row],[Code unique]],Info!A:I,7,FALSE)</f>
        <v>0.4</v>
      </c>
      <c r="K52" s="39" t="str">
        <f>VLOOKUP(Tableau1[[#This Row],[Code unique]],Info!A:I,9,FALSE)</f>
        <v>143. Mesures visant à promouvoir l'équilibre entre
vie professionnelle et vie privée, y compris
l'accès aux services de garde des enfants et
d'aide aux personnes dépendantes</v>
      </c>
      <c r="L52" s="40" t="str">
        <f>VLOOKUP(Tableau1[[#This Row],[Code unique]],Info!A:I,8,FALSE)</f>
        <v>BRU</v>
      </c>
      <c r="M52" s="41"/>
      <c r="N52" s="41"/>
      <c r="O52" s="41"/>
      <c r="Q52" s="41"/>
    </row>
    <row r="53" spans="1:17" ht="16.2" customHeight="1" x14ac:dyDescent="0.3">
      <c r="A53" s="43" t="s">
        <v>62</v>
      </c>
      <c r="B53" s="36" t="str">
        <f>VLOOKUP(Tableau1[[#This Row],[Code unique]],Info!A:B,2,FALSE)</f>
        <v>Centre public d'Action sociale d'Evere</v>
      </c>
      <c r="C53" s="36" t="str">
        <f>VLOOKUP(Tableau1[[#This Row],[Code unique]],Info!A:C,3,FALSE)</f>
        <v>CPAS Job-coaches</v>
      </c>
      <c r="D53"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53" s="25">
        <v>44562</v>
      </c>
      <c r="F53" s="25">
        <v>46752</v>
      </c>
      <c r="G53" s="38">
        <v>1102446</v>
      </c>
      <c r="H53" s="26" t="str">
        <f>VLOOKUP(Tableau1[[#This Row],[Code unique]],Info!A:I,5,FALSE)</f>
        <v>FSE+</v>
      </c>
      <c r="I53"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3" s="28">
        <f>VLOOKUP(Tableau1[[#This Row],[Code unique]],Info!A:I,7,FALSE)</f>
        <v>0.4</v>
      </c>
      <c r="K53" s="39" t="str">
        <f>VLOOKUP(Tableau1[[#This Row],[Code unique]],Info!A:I,9,FALSE)</f>
        <v>143. Mesures visant à promouvoir l'équilibre entre
vie professionnelle et vie privée, y compris
l'accès aux services de garde des enfants et
d'aide aux personnes dépendantes</v>
      </c>
      <c r="L53" s="40" t="str">
        <f>VLOOKUP(Tableau1[[#This Row],[Code unique]],Info!A:I,8,FALSE)</f>
        <v>BRU</v>
      </c>
      <c r="M53" s="41"/>
      <c r="N53" s="41"/>
      <c r="O53" s="41"/>
      <c r="Q53" s="41"/>
    </row>
    <row r="54" spans="1:17" ht="16.2" customHeight="1" x14ac:dyDescent="0.3">
      <c r="A54" s="43" t="s">
        <v>63</v>
      </c>
      <c r="B54" s="36" t="str">
        <f>VLOOKUP(Tableau1[[#This Row],[Code unique]],Info!A:B,2,FALSE)</f>
        <v>Centre public d'Action sociale d'Ixelles</v>
      </c>
      <c r="C54" s="36" t="str">
        <f>VLOOKUP(Tableau1[[#This Row],[Code unique]],Info!A:C,3,FALSE)</f>
        <v>CPAS Job-coaches</v>
      </c>
      <c r="D54"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54" s="25">
        <v>44562</v>
      </c>
      <c r="F54" s="25">
        <v>46752</v>
      </c>
      <c r="G54" s="38">
        <v>1532720</v>
      </c>
      <c r="H54" s="26" t="str">
        <f>VLOOKUP(Tableau1[[#This Row],[Code unique]],Info!A:I,5,FALSE)</f>
        <v>FSE+</v>
      </c>
      <c r="I54"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4" s="28">
        <f>VLOOKUP(Tableau1[[#This Row],[Code unique]],Info!A:I,7,FALSE)</f>
        <v>0.4</v>
      </c>
      <c r="K54" s="39" t="str">
        <f>VLOOKUP(Tableau1[[#This Row],[Code unique]],Info!A:I,9,FALSE)</f>
        <v>143. Mesures visant à promouvoir l'équilibre entre
vie professionnelle et vie privée, y compris
l'accès aux services de garde des enfants et
d'aide aux personnes dépendantes</v>
      </c>
      <c r="L54" s="40" t="str">
        <f>VLOOKUP(Tableau1[[#This Row],[Code unique]],Info!A:I,8,FALSE)</f>
        <v>BRU</v>
      </c>
      <c r="M54" s="41"/>
      <c r="N54" s="41"/>
      <c r="O54" s="41"/>
      <c r="Q54" s="41"/>
    </row>
    <row r="55" spans="1:17" ht="16.2" customHeight="1" x14ac:dyDescent="0.3">
      <c r="A55" s="43" t="s">
        <v>64</v>
      </c>
      <c r="B55" s="36" t="str">
        <f>VLOOKUP(Tableau1[[#This Row],[Code unique]],Info!A:B,2,FALSE)</f>
        <v>Centre public d'Action sociale d'Uccle</v>
      </c>
      <c r="C55" s="36" t="str">
        <f>VLOOKUP(Tableau1[[#This Row],[Code unique]],Info!A:C,3,FALSE)</f>
        <v>CPAS Job-coaches</v>
      </c>
      <c r="D55" s="36" t="str">
        <f>VLOOKUP(Tableau1[[#This Row],[Code unique]],Info!A:I,4,FALSE)</f>
        <v>Accompagner vers l’inclusion socio-professionnelle les personnes bénéficiant de l’aide sociale des CPAS 
Les bénéficiaires de l’aide sociale des CPAS sont considérés comme fragilisés par une situation sociale et économique complexe.
Ces personnes doivent donc pouvoir bénéficier d’un accompagnement rapproché, global et holistique de qualité qui d’une part, intègre un volet social et un volet insertion professionnelle et d’autre part, a pour objectif principal de les sortir de la précarité et de les réintégrer de manière durable sur le marché de l’emploi.
Durant ce parcours d’insertion socio-professionnelle qui se veut non linéaire, les actions d’accompagnement proposées et mises en œuvre avec le bénéficiaire de l’aide sociale du CPAS prennent en compte l'ensemble des difficultés vécues par le bénéficiaire dans sa vie quotidienne (dettes, logement, santé, situation familiale, etc.). Les actions s’appuient sur des méthodologies de travail social et des outils/référentiels ISP des CPAS permettant de travailler conjointement avec le bénéficiaire sur sa remobilisation, ses attentes, ses projets et son insertion socioprofessionnelle.
Le nouveau cadre de Partenariat avec les CPAS intègre deux axes d’accompagnement pour les publics-cibles. Durant son parcours, les actions suivantes peuvent être mises en œuvre, entre autres:
•	des entretiens intégrant une méthodologie d’écoute et d’analyse psycho-sociale (définition d’un projet socio-professionnel) ;
•	valorisation des acquis de l’expérience ;
•	acquisition et validation des compétences ;
•	développement de compétences linguistiques et numériques ;
•	développement de compétences transversales ou « soft skills » (savoirs-être en vigueur dans le monde professionnel) ;
•	développement de compétences techniques ;
•	aide dans l’élaboration d’un CV et d’une lettre de motivation ;
•	actions pour se familiariser avec les outils et les techniques de recherche d’emploi ;
•	d’autres actions adaptées aux besoins individuels dans le but de le rapprocher du marché de l’emploi et/ou d’aboutir à une solution (emploi, stage en entreprise, validation des compétences, formation professionnelle ou reprises d’études) ;
•	actions visant la mise en emploi d’insertion par le CPAS en collaboration avec des partenaires, outre le fait qu’il s’agit d’une forme d’aide sociale visant la régularisation des droits sociaux, il s’agit ici d’offrir au bénéficiaire la possibilité d’expérimenter un emploi avec un contrat tout en bénéficiant d’un accompagnement spécifique, d’un Plan d’Acquisition de Compétences et de la possibilité de faire une formation qualifiante ;
•	Actions visant l’accompagnement rapproché du bénéficiaire en fin d’emploi d’insertion (Art60§7) afin qu’il puisse maintenir ses droits sociaux et tendre vers un emploi durable et de qualité.</v>
      </c>
      <c r="E55" s="25">
        <v>44562</v>
      </c>
      <c r="F55" s="25">
        <v>46752</v>
      </c>
      <c r="G55" s="38">
        <v>1088517</v>
      </c>
      <c r="H55" s="26" t="str">
        <f>VLOOKUP(Tableau1[[#This Row],[Code unique]],Info!A:I,5,FALSE)</f>
        <v>FSE+</v>
      </c>
      <c r="I55"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5" s="28">
        <f>VLOOKUP(Tableau1[[#This Row],[Code unique]],Info!A:I,7,FALSE)</f>
        <v>0.4</v>
      </c>
      <c r="K55" s="39" t="str">
        <f>VLOOKUP(Tableau1[[#This Row],[Code unique]],Info!A:I,9,FALSE)</f>
        <v>143. Mesures visant à promouvoir l'équilibre entre
vie professionnelle et vie privée, y compris
l'accès aux services de garde des enfants et
d'aide aux personnes dépendantes</v>
      </c>
      <c r="L55" s="40" t="str">
        <f>VLOOKUP(Tableau1[[#This Row],[Code unique]],Info!A:I,8,FALSE)</f>
        <v>BRU</v>
      </c>
      <c r="M55" s="41"/>
      <c r="N55" s="41"/>
      <c r="O55" s="41"/>
      <c r="Q55" s="41"/>
    </row>
    <row r="56" spans="1:17" ht="16.2" customHeight="1" x14ac:dyDescent="0.3">
      <c r="A56" s="43" t="s">
        <v>66</v>
      </c>
      <c r="B56" s="36" t="str">
        <f>VLOOKUP(Tableau1[[#This Row],[Code unique]],Info!A:C,2,FALSE)</f>
        <v>Crèche Cardinal Mercier asbl</v>
      </c>
      <c r="C56" s="36" t="str">
        <f>VLOOKUP(Tableau1[[#This Row],[Code unique]],Info!A:C,3,FALSE)</f>
        <v xml:space="preserve">Crèches/ Structures d'Accueil </v>
      </c>
      <c r="D56"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56" s="25">
        <v>44562</v>
      </c>
      <c r="F56" s="25">
        <v>46022</v>
      </c>
      <c r="G56" s="38">
        <v>312685</v>
      </c>
      <c r="H56" s="26" t="str">
        <f>VLOOKUP(Tableau1[[#This Row],[Code unique]],Info!A:I,5,FALSE)</f>
        <v>FSE+</v>
      </c>
      <c r="I56"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6" s="28">
        <f>VLOOKUP(Tableau1[[#This Row],[Code unique]],Info!A:I,7,FALSE)</f>
        <v>0.4</v>
      </c>
      <c r="K56" s="39" t="str">
        <f>VLOOKUP(Tableau1[[#This Row],[Code unique]],Info!A:I,9,FALSE)</f>
        <v>148. Soutien à l'éducation et à l'accueil de la petite enfance (hormis les infrastructures)</v>
      </c>
      <c r="L56" s="40" t="str">
        <f>VLOOKUP(Tableau1[[#This Row],[Code unique]],Info!A:I,8,FALSE)</f>
        <v>BRU</v>
      </c>
      <c r="M56" s="41"/>
      <c r="N56" s="41"/>
      <c r="O56" s="41"/>
      <c r="Q56" s="41"/>
    </row>
    <row r="57" spans="1:17" ht="16.2" customHeight="1" x14ac:dyDescent="0.3">
      <c r="A57" s="43" t="s">
        <v>68</v>
      </c>
      <c r="B57" s="36" t="str">
        <f>VLOOKUP(Tableau1[[#This Row],[Code unique]],Info!A:C,2,FALSE)</f>
        <v>Kinderdagverblijf Ukelele</v>
      </c>
      <c r="C57" s="36" t="str">
        <f>VLOOKUP(Tableau1[[#This Row],[Code unique]],Info!A:C,3,FALSE)</f>
        <v xml:space="preserve">Crèches/ Structures d'Accueil </v>
      </c>
      <c r="D57"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57" s="25">
        <v>44562</v>
      </c>
      <c r="F57" s="25">
        <v>46022</v>
      </c>
      <c r="G57" s="38">
        <v>312685</v>
      </c>
      <c r="H57" s="26" t="str">
        <f>VLOOKUP(Tableau1[[#This Row],[Code unique]],Info!A:I,5,FALSE)</f>
        <v>FSE+</v>
      </c>
      <c r="I57"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7" s="28">
        <f>VLOOKUP(Tableau1[[#This Row],[Code unique]],Info!A:I,7,FALSE)</f>
        <v>0.4</v>
      </c>
      <c r="K57" s="39" t="str">
        <f>VLOOKUP(Tableau1[[#This Row],[Code unique]],Info!A:I,9,FALSE)</f>
        <v>148. Soutien à l'éducation et à l'accueil de la petite enfance (hormis les infrastructures)</v>
      </c>
      <c r="L57" s="40" t="str">
        <f>VLOOKUP(Tableau1[[#This Row],[Code unique]],Info!A:I,8,FALSE)</f>
        <v>BRU</v>
      </c>
      <c r="M57" s="41"/>
      <c r="N57" s="41"/>
      <c r="O57" s="41"/>
      <c r="Q57" s="41"/>
    </row>
    <row r="58" spans="1:17" ht="16.2" customHeight="1" x14ac:dyDescent="0.3">
      <c r="A58" s="43" t="s">
        <v>67</v>
      </c>
      <c r="B58" s="36" t="str">
        <f>VLOOKUP(Tableau1[[#This Row],[Code unique]],Info!A:C,2,FALSE)</f>
        <v>Espaces Enfance</v>
      </c>
      <c r="C58" s="36" t="str">
        <f>VLOOKUP(Tableau1[[#This Row],[Code unique]],Info!A:C,3,FALSE)</f>
        <v xml:space="preserve">Crèches/ Structures d'Accueil </v>
      </c>
      <c r="D58"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58" s="25">
        <v>44562</v>
      </c>
      <c r="F58" s="25">
        <v>46022</v>
      </c>
      <c r="G58" s="38">
        <v>625371</v>
      </c>
      <c r="H58" s="26" t="str">
        <f>VLOOKUP(Tableau1[[#This Row],[Code unique]],Info!A:I,5,FALSE)</f>
        <v>FSE+</v>
      </c>
      <c r="I58"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8" s="28">
        <f>VLOOKUP(Tableau1[[#This Row],[Code unique]],Info!A:I,7,FALSE)</f>
        <v>0.4</v>
      </c>
      <c r="K58" s="39" t="str">
        <f>VLOOKUP(Tableau1[[#This Row],[Code unique]],Info!A:I,9,FALSE)</f>
        <v>148. Soutien à l'éducation et à l'accueil de la petite enfance (hormis les infrastructures)</v>
      </c>
      <c r="L58" s="40" t="str">
        <f>VLOOKUP(Tableau1[[#This Row],[Code unique]],Info!A:I,8,FALSE)</f>
        <v>BRU</v>
      </c>
      <c r="M58" s="41"/>
      <c r="N58" s="41"/>
      <c r="O58" s="41"/>
      <c r="Q58" s="41"/>
    </row>
    <row r="59" spans="1:17" ht="16.2" customHeight="1" x14ac:dyDescent="0.3">
      <c r="A59" s="43" t="s">
        <v>65</v>
      </c>
      <c r="B59" s="36" t="str">
        <f>VLOOKUP(Tableau1[[#This Row],[Code unique]],Info!A:C,2,FALSE)</f>
        <v>Centre d'Accompagnement et de Réinsertion Sociale des Jeunes en difficulté (CARS)</v>
      </c>
      <c r="C59" s="36" t="str">
        <f>VLOOKUP(Tableau1[[#This Row],[Code unique]],Info!A:C,3,FALSE)</f>
        <v xml:space="preserve">Crèches/ Structures d'Accueil </v>
      </c>
      <c r="D59"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59" s="25">
        <v>44562</v>
      </c>
      <c r="F59" s="25">
        <v>46752</v>
      </c>
      <c r="G59" s="38">
        <v>1771981</v>
      </c>
      <c r="H59" s="26" t="str">
        <f>VLOOKUP(Tableau1[[#This Row],[Code unique]],Info!A:I,5,FALSE)</f>
        <v>FSE+</v>
      </c>
      <c r="I59"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59" s="28">
        <f>VLOOKUP(Tableau1[[#This Row],[Code unique]],Info!A:I,7,FALSE)</f>
        <v>0.4</v>
      </c>
      <c r="K59" s="39" t="str">
        <f>VLOOKUP(Tableau1[[#This Row],[Code unique]],Info!A:I,9,FALSE)</f>
        <v>148. Soutien à l'éducation et à l'accueil de la petite enfance (hormis les infrastructures)</v>
      </c>
      <c r="L59" s="40" t="str">
        <f>VLOOKUP(Tableau1[[#This Row],[Code unique]],Info!A:I,8,FALSE)</f>
        <v>BRU</v>
      </c>
      <c r="M59" s="41"/>
      <c r="N59" s="41"/>
      <c r="O59" s="41"/>
      <c r="Q59" s="41"/>
    </row>
    <row r="60" spans="1:17" ht="16.2" customHeight="1" x14ac:dyDescent="0.3">
      <c r="A60" s="43" t="s">
        <v>69</v>
      </c>
      <c r="B60" s="36" t="str">
        <f>VLOOKUP(Tableau1[[#This Row],[Code unique]],Info!A:C,2,FALSE)</f>
        <v>LA CRÈCHE BABYMEDIA</v>
      </c>
      <c r="C60" s="36" t="str">
        <f>VLOOKUP(Tableau1[[#This Row],[Code unique]],Info!A:C,3,FALSE)</f>
        <v xml:space="preserve">Crèches/ Structures d'Accueil </v>
      </c>
      <c r="D60"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60" s="25">
        <v>44562</v>
      </c>
      <c r="F60" s="25">
        <v>46752</v>
      </c>
      <c r="G60" s="38">
        <v>376745</v>
      </c>
      <c r="H60" s="26" t="str">
        <f>VLOOKUP(Tableau1[[#This Row],[Code unique]],Info!A:I,5,FALSE)</f>
        <v>FSE+</v>
      </c>
      <c r="I60"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0" s="28">
        <f>VLOOKUP(Tableau1[[#This Row],[Code unique]],Info!A:I,7,FALSE)</f>
        <v>0.4</v>
      </c>
      <c r="K60" s="39" t="str">
        <f>VLOOKUP(Tableau1[[#This Row],[Code unique]],Info!A:I,9,FALSE)</f>
        <v>148. Soutien à l'éducation et à l'accueil de la petite enfance (hormis les infrastructures)</v>
      </c>
      <c r="L60" s="40" t="str">
        <f>VLOOKUP(Tableau1[[#This Row],[Code unique]],Info!A:I,8,FALSE)</f>
        <v>BRU</v>
      </c>
      <c r="M60" s="41"/>
      <c r="N60" s="41"/>
      <c r="O60" s="41"/>
      <c r="Q60" s="41"/>
    </row>
    <row r="61" spans="1:17" ht="16.2" customHeight="1" x14ac:dyDescent="0.3">
      <c r="A61" s="43" t="s">
        <v>70</v>
      </c>
      <c r="B61" s="36" t="str">
        <f>VLOOKUP(Tableau1[[#This Row],[Code unique]],Info!A:C,2,FALSE)</f>
        <v>La Ribambelle, crèche du quartier de la Senne</v>
      </c>
      <c r="C61" s="36" t="str">
        <f>VLOOKUP(Tableau1[[#This Row],[Code unique]],Info!A:C,3,FALSE)</f>
        <v xml:space="preserve">Crèches/ Structures d'Accueil </v>
      </c>
      <c r="D61"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61" s="25">
        <v>44562</v>
      </c>
      <c r="F61" s="25">
        <v>46752</v>
      </c>
      <c r="G61" s="38">
        <v>376745</v>
      </c>
      <c r="H61" s="26" t="str">
        <f>VLOOKUP(Tableau1[[#This Row],[Code unique]],Info!A:I,5,FALSE)</f>
        <v>FSE+</v>
      </c>
      <c r="I61"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1" s="28">
        <f>VLOOKUP(Tableau1[[#This Row],[Code unique]],Info!A:I,7,FALSE)</f>
        <v>0.4</v>
      </c>
      <c r="K61" s="39" t="str">
        <f>VLOOKUP(Tableau1[[#This Row],[Code unique]],Info!A:I,9,FALSE)</f>
        <v>148. Soutien à l'éducation et à l'accueil de la petite enfance (hormis les infrastructures)</v>
      </c>
      <c r="L61" s="40" t="str">
        <f>VLOOKUP(Tableau1[[#This Row],[Code unique]],Info!A:I,8,FALSE)</f>
        <v>BRU</v>
      </c>
      <c r="M61" s="41"/>
      <c r="N61" s="41"/>
      <c r="O61" s="41"/>
      <c r="Q61" s="41"/>
    </row>
    <row r="62" spans="1:17" ht="16.2" customHeight="1" x14ac:dyDescent="0.3">
      <c r="A62" s="43" t="s">
        <v>71</v>
      </c>
      <c r="B62" s="36" t="str">
        <f>VLOOKUP(Tableau1[[#This Row],[Code unique]],Info!A:C,2,FALSE)</f>
        <v>L'ARBRE DE VIE - LEVENSBOOM</v>
      </c>
      <c r="C62" s="36" t="str">
        <f>VLOOKUP(Tableau1[[#This Row],[Code unique]],Info!A:C,3,FALSE)</f>
        <v xml:space="preserve">Crèches/ Structures d'Accueil </v>
      </c>
      <c r="D62"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62" s="25">
        <v>44562</v>
      </c>
      <c r="F62" s="25">
        <v>46752</v>
      </c>
      <c r="G62" s="38">
        <v>753492</v>
      </c>
      <c r="H62" s="26" t="str">
        <f>VLOOKUP(Tableau1[[#This Row],[Code unique]],Info!A:I,5,FALSE)</f>
        <v>FSE+</v>
      </c>
      <c r="I62"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2" s="28">
        <f>VLOOKUP(Tableau1[[#This Row],[Code unique]],Info!A:I,7,FALSE)</f>
        <v>0.4</v>
      </c>
      <c r="K62" s="39" t="str">
        <f>VLOOKUP(Tableau1[[#This Row],[Code unique]],Info!A:I,9,FALSE)</f>
        <v>148. Soutien à l'éducation et à l'accueil de la petite enfance (hormis les infrastructures)</v>
      </c>
      <c r="L62" s="40" t="str">
        <f>VLOOKUP(Tableau1[[#This Row],[Code unique]],Info!A:I,8,FALSE)</f>
        <v>BRU</v>
      </c>
      <c r="M62" s="41"/>
      <c r="N62" s="41"/>
      <c r="O62" s="41"/>
      <c r="Q62" s="41"/>
    </row>
    <row r="63" spans="1:17" ht="16.2" customHeight="1" x14ac:dyDescent="0.3">
      <c r="A63" s="43" t="s">
        <v>72</v>
      </c>
      <c r="B63" s="36" t="str">
        <f>VLOOKUP(Tableau1[[#This Row],[Code unique]],Info!A:C,2,FALSE)</f>
        <v>LE BALLON ROUGE</v>
      </c>
      <c r="C63" s="36" t="str">
        <f>VLOOKUP(Tableau1[[#This Row],[Code unique]],Info!A:C,3,FALSE)</f>
        <v xml:space="preserve">Crèches/ Structures d'Accueil </v>
      </c>
      <c r="D63"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63" s="25">
        <v>44562</v>
      </c>
      <c r="F63" s="25">
        <v>46752</v>
      </c>
      <c r="G63" s="38">
        <v>753492</v>
      </c>
      <c r="H63" s="26" t="str">
        <f>VLOOKUP(Tableau1[[#This Row],[Code unique]],Info!A:I,5,FALSE)</f>
        <v>FSE+</v>
      </c>
      <c r="I63"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3" s="28">
        <f>VLOOKUP(Tableau1[[#This Row],[Code unique]],Info!A:I,7,FALSE)</f>
        <v>0.4</v>
      </c>
      <c r="K63" s="39" t="str">
        <f>VLOOKUP(Tableau1[[#This Row],[Code unique]],Info!A:I,9,FALSE)</f>
        <v>148. Soutien à l'éducation et à l'accueil de la petite enfance (hormis les infrastructures)</v>
      </c>
      <c r="L63" s="40" t="str">
        <f>VLOOKUP(Tableau1[[#This Row],[Code unique]],Info!A:I,8,FALSE)</f>
        <v>BRU</v>
      </c>
      <c r="M63" s="41"/>
      <c r="N63" s="41"/>
      <c r="O63" s="41"/>
      <c r="Q63" s="41"/>
    </row>
    <row r="64" spans="1:17" ht="16.2" customHeight="1" x14ac:dyDescent="0.3">
      <c r="A64" s="43" t="s">
        <v>73</v>
      </c>
      <c r="B64" s="36" t="str">
        <f>VLOOKUP(Tableau1[[#This Row],[Code unique]],Info!A:C,2,FALSE)</f>
        <v>Les Amis d'Aladdin</v>
      </c>
      <c r="C64" s="36" t="str">
        <f>VLOOKUP(Tableau1[[#This Row],[Code unique]],Info!A:C,3,FALSE)</f>
        <v xml:space="preserve">Crèches/ Structures d'Accueil </v>
      </c>
      <c r="D64"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64" s="25">
        <v>44562</v>
      </c>
      <c r="F64" s="25">
        <v>46752</v>
      </c>
      <c r="G64" s="38">
        <v>565119</v>
      </c>
      <c r="H64" s="26" t="str">
        <f>VLOOKUP(Tableau1[[#This Row],[Code unique]],Info!A:I,5,FALSE)</f>
        <v>FSE+</v>
      </c>
      <c r="I64"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4" s="28">
        <f>VLOOKUP(Tableau1[[#This Row],[Code unique]],Info!A:I,7,FALSE)</f>
        <v>0.4</v>
      </c>
      <c r="K64" s="39" t="str">
        <f>VLOOKUP(Tableau1[[#This Row],[Code unique]],Info!A:I,9,FALSE)</f>
        <v>148. Soutien à l'éducation et à l'accueil de la petite enfance (hormis les infrastructures)</v>
      </c>
      <c r="L64" s="40" t="str">
        <f>VLOOKUP(Tableau1[[#This Row],[Code unique]],Info!A:I,8,FALSE)</f>
        <v>BRU</v>
      </c>
      <c r="M64" s="41"/>
      <c r="N64" s="41"/>
      <c r="O64" s="41"/>
      <c r="Q64" s="41"/>
    </row>
    <row r="65" spans="1:17" ht="16.2" customHeight="1" x14ac:dyDescent="0.3">
      <c r="A65" s="43" t="s">
        <v>74</v>
      </c>
      <c r="B65" s="36" t="str">
        <f>VLOOKUP(Tableau1[[#This Row],[Code unique]],Info!A:C,2,FALSE)</f>
        <v>MAISON D'ENFANTS REINE MARIE-HENRIETTE</v>
      </c>
      <c r="C65" s="36" t="str">
        <f>VLOOKUP(Tableau1[[#This Row],[Code unique]],Info!A:C,3,FALSE)</f>
        <v xml:space="preserve">Crèches/ Structures d'Accueil </v>
      </c>
      <c r="D65"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65" s="25">
        <v>44562</v>
      </c>
      <c r="F65" s="25">
        <v>46752</v>
      </c>
      <c r="G65" s="38">
        <v>689431</v>
      </c>
      <c r="H65" s="26" t="str">
        <f>VLOOKUP(Tableau1[[#This Row],[Code unique]],Info!A:I,5,FALSE)</f>
        <v>FSE+</v>
      </c>
      <c r="I65"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5" s="28">
        <f>VLOOKUP(Tableau1[[#This Row],[Code unique]],Info!A:I,7,FALSE)</f>
        <v>0.4</v>
      </c>
      <c r="K65" s="39" t="str">
        <f>VLOOKUP(Tableau1[[#This Row],[Code unique]],Info!A:I,9,FALSE)</f>
        <v>148. Soutien à l'éducation et à l'accueil de la petite enfance (hormis les infrastructures)</v>
      </c>
      <c r="L65" s="40" t="str">
        <f>VLOOKUP(Tableau1[[#This Row],[Code unique]],Info!A:I,8,FALSE)</f>
        <v>BRU</v>
      </c>
      <c r="M65" s="41"/>
      <c r="N65" s="41"/>
      <c r="O65" s="41"/>
      <c r="Q65" s="41"/>
    </row>
    <row r="66" spans="1:17" ht="16.2" customHeight="1" x14ac:dyDescent="0.3">
      <c r="A66" s="43" t="s">
        <v>75</v>
      </c>
      <c r="B66" s="36" t="str">
        <f>VLOOKUP(Tableau1[[#This Row],[Code unique]],Info!A:C,2,FALSE)</f>
        <v>Olina</v>
      </c>
      <c r="C66" s="36" t="str">
        <f>VLOOKUP(Tableau1[[#This Row],[Code unique]],Info!A:C,3,FALSE)</f>
        <v xml:space="preserve">Crèches/ Structures d'Accueil </v>
      </c>
      <c r="D66" s="36" t="str">
        <f>VLOOKUP(Tableau1[[#This Row],[Code unique]],Info!A:I,4,FALSE)</f>
        <v xml:space="preserve">Soutenir les capacités d’accueil des enfants de 0 à 3 ans de chercheurs d’emploi en formation afin de promouvoir l’inclusion sociale des jeunes enfants, et de contrer les obstacles indirects à la formation de parents qui ne peuvent pas avoir accès à une place d’accueil pour leur(s) enfant(s) en bas âge
Un nombre élevé de ménages bruxellois vivent dans une situation difficile et encore plus les familles monoparentales. Les inégalités sociales sont marquées et se répercutent dans différents domaines de la vie telle que l’accès à l’accueil de la petite enfance, l’enseignement, le travail, la santé et le logement. Les familles les plus vulnérables cumulent les problématiques. 
L’accueil de la petite enfance est un levier reconnu dans le cadre de la lutte contre la précarité des femmes et l’exclusion des familles et favorisent l'inclusion active. En effet, l’accueil des enfants permet aux familles de mener des activités éducatives et récréatives et de donner le temps aux parents de mener des actions de la vie quotidienne (recherche logement, suivi médical , …) Le milieu d’accueil est aussi un endroit où les parents peuvent poser toute une série de questions et rencontrer d’autres parents et ainsi se créer un réseau social.
Les actions soutenues peuvent être comme ci-dessous:
o	accueillir et informer les parents;
o	inscrire les familles qui accèdent aux places d’accueil et transférer les informations aux structures d’accueil;
o	assurer le relais des informations entre les parents et les structures d’accueil;
o	assurer un contact permanent avec les responsables des structures d’accueil afin d’adapter l’offre et la demande;
o	assurer le suivi des familles en lien avec les structures d’accueil;
o	veiller à l’accueil épanouissant pour l’enfant et sécurisant pour les parents.
</v>
      </c>
      <c r="E66" s="25">
        <v>44562</v>
      </c>
      <c r="F66" s="25">
        <v>46752</v>
      </c>
      <c r="G66" s="38">
        <v>753492</v>
      </c>
      <c r="H66" s="26" t="str">
        <f>VLOOKUP(Tableau1[[#This Row],[Code unique]],Info!A:I,5,FALSE)</f>
        <v>FSE+</v>
      </c>
      <c r="I66"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6" s="28">
        <f>VLOOKUP(Tableau1[[#This Row],[Code unique]],Info!A:I,7,FALSE)</f>
        <v>0.4</v>
      </c>
      <c r="K66" s="39" t="str">
        <f>VLOOKUP(Tableau1[[#This Row],[Code unique]],Info!A:I,9,FALSE)</f>
        <v>148. Soutien à l'éducation et à l'accueil de la petite enfance (hormis les infrastructures)</v>
      </c>
      <c r="L66" s="40" t="str">
        <f>VLOOKUP(Tableau1[[#This Row],[Code unique]],Info!A:I,8,FALSE)</f>
        <v>BRU</v>
      </c>
      <c r="M66" s="41"/>
      <c r="N66" s="41"/>
      <c r="O66" s="41"/>
      <c r="Q66" s="41"/>
    </row>
    <row r="67" spans="1:17" ht="16.2" customHeight="1" x14ac:dyDescent="0.3">
      <c r="A67" s="43" t="s">
        <v>82</v>
      </c>
      <c r="B67" s="36" t="str">
        <f>VLOOKUP(Tableau1[[#This Row],[Code unique]],Info!A:C,2,FALSE)</f>
        <v>BAPA Convivial</v>
      </c>
      <c r="C67" s="36" t="str">
        <f>VLOOKUP(Tableau1[[#This Row],[Code unique]],Info!A:C,3,FALSE)</f>
        <v>One Stop Shop (BAPA)</v>
      </c>
      <c r="D67" s="36" t="str">
        <f>VLOOKUP(Tableau1[[#This Row],[Code unique]],Info!A:I,4,FALSE)</f>
        <v>Offrir un parcours vers l’emploi adapté aux primo-arrivants et aux personnes étrangères via un One stop shop
Le public primo arrivant (étranger majeur UE et hors UE, de moins de 65 ans, qui séjourne légalement en Belgique depuis – de 5 ans, qui est inscrit au registre national d'une commune de la RBC) et les personnes étrangères souffrent davantage de fragilité liée à la fois à la pénibilité du parcours migratoire, à la perte de repères dans le pays d’accueil, à la complexité des démarches à entreprendre et à la barrière de la langue. Un ensemble de services offerts par les Bureaux d'accueil pour les primo-arrivants (BAPA) sont rassemblés en un seul endroit (one stop shop) et sont adaptés aux besoins des personnes inscrites dans un parcours d’accueil des structures bruxelloises, ayant une volonté et une capacité d’insertion professionnelle. Ces services seront accessibles pour les publics-cibles des Bureaux d'accueil qui nécessitent des sevices personnalisés et intégrés et dont le Service Public d’Emploi ne peut approcher les spécifités. Des risques spécifiques sont identifiés si ces publics ne sont pas accompagnés directement par les Bureaux d’accueil.
Les services offerts contribuent à promouvoir l’inclusion. Le one-stop-shop offre un endroit où les personnes qui passent par un parcours similaire peuvent se rencontrer et ainsi se créer ou reconstruire un réseau social et apprendre les codes sociaux.
Le one-stop-shop soutient de manière plus large les efforts dans le domaine de l'intégration en articulant le parcours d’accueil (ateliers de confiance, cours de culture et de langues,..) et la recherche d’emploi. Chaque personne est soutenue de manière rapide et individuelle accompagnée par un coach tout au long du parcours vers l’emploi dans le but d’éviter la segmentation de l’offre et de diminuer la complexité du paysage institutionnel et administratif en matière d’emploi.
Notamment les actions suivantes sont soutenues:
•	élaboration d’un un roadmap pour mettre en place la trajectoire socioprofessionnelle choisie
•	réorientation vers plusieurs possibilités permettant de mettre son projet en œuvre grâce à l’expertise des acteurs du terrain rassemblés en un seul lieu:
o	l’autocréation d’emploi:
	séances d’information collectives multilingues; 
	séances d’accompagnement entrepreneurial multilingues;
	traduction et adaptation de supports utiles aux entrepreneurs;
	organisation d’une table ronde autour de l’auto création d’emploi rassemblant les principales structures concernées.
o	la recherche d’emploi:
	support pour la rédaction d’un CV
	la préparation à un entretien ainsi qu’un module sur les spécificités culturelles liées à l’emploi
	l’accompagnement et suivi par un coach
o	la recherche d’un stage, bénévolat ou formation: aide à la recherche d’un stage, d’un lieu où faire du bénévolat ou d’une formation.</v>
      </c>
      <c r="E67" s="25">
        <v>44562</v>
      </c>
      <c r="F67" s="25">
        <v>46752</v>
      </c>
      <c r="G67" s="38">
        <v>752099</v>
      </c>
      <c r="H67" s="26" t="str">
        <f>VLOOKUP(Tableau1[[#This Row],[Code unique]],Info!A:I,5,FALSE)</f>
        <v>FSE+</v>
      </c>
      <c r="I67"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7" s="28">
        <f>VLOOKUP(Tableau1[[#This Row],[Code unique]],Info!A:I,7,FALSE)</f>
        <v>0.4</v>
      </c>
      <c r="K67" s="39" t="str">
        <f>VLOOKUP(Tableau1[[#This Row],[Code unique]],Info!A:I,9,FALSE)</f>
        <v>157. Mesures pour l’intégration sociale des ressortissants de pays tiers</v>
      </c>
      <c r="L67" s="40" t="str">
        <f>VLOOKUP(Tableau1[[#This Row],[Code unique]],Info!A:I,8,FALSE)</f>
        <v>BRU</v>
      </c>
      <c r="M67" s="41"/>
      <c r="N67" s="41"/>
      <c r="O67" s="41"/>
      <c r="Q67" s="41"/>
    </row>
    <row r="68" spans="1:17" ht="16.2" customHeight="1" x14ac:dyDescent="0.3">
      <c r="A68" s="43" t="s">
        <v>83</v>
      </c>
      <c r="B68" s="36" t="str">
        <f>VLOOKUP(Tableau1[[#This Row],[Code unique]],Info!A:C,2,FALSE)</f>
        <v>BAPA Via</v>
      </c>
      <c r="C68" s="36" t="str">
        <f>VLOOKUP(Tableau1[[#This Row],[Code unique]],Info!A:C,3,FALSE)</f>
        <v>One Stop Shop (BAPA)</v>
      </c>
      <c r="D68" s="36" t="str">
        <f>VLOOKUP(Tableau1[[#This Row],[Code unique]],Info!A:I,4,FALSE)</f>
        <v>Offrir un parcours vers l’emploi adapté aux primo-arrivants et aux personnes étrangères via un One stop shop
Le public primo arrivant (étranger majeur UE et hors UE, de moins de 65 ans, qui séjourne légalement en Belgique depuis – de 5 ans, qui est inscrit au registre national d'une commune de la RBC) et les personnes étrangères souffrent davantage de fragilité liée à la fois à la pénibilité du parcours migratoire, à la perte de repères dans le pays d’accueil, à la complexité des démarches à entreprendre et à la barrière de la langue. Un ensemble de services offerts par les Bureaux d'accueil pour les primo-arrivants (BAPA) sont rassemblés en un seul endroit (one stop shop) et sont adaptés aux besoins des personnes inscrites dans un parcours d’accueil des structures bruxelloises, ayant une volonté et une capacité d’insertion professionnelle. Ces services seront accessibles pour les publics-cibles des Bureaux d'accueil qui nécessitent des sevices personnalisés et intégrés et dont le Service Public d’Emploi ne peut approcher les spécifités. Des risques spécifiques sont identifiés si ces publics ne sont pas accompagnés directement par les Bureaux d’accueil.
Les services offerts contribuent à promouvoir l’inclusion. Le one-stop-shop offre un endroit où les personnes qui passent par un parcours similaire peuvent se rencontrer et ainsi se créer ou reconstruire un réseau social et apprendre les codes sociaux.
Le one-stop-shop soutient de manière plus large les efforts dans le domaine de l'intégration en articulant le parcours d’accueil (ateliers de confiance, cours de culture et de langues,..) et la recherche d’emploi. Chaque personne est soutenue de manière rapide et individuelle accompagnée par un coach tout au long du parcours vers l’emploi dans le but d’éviter la segmentation de l’offre et de diminuer la complexité du paysage institutionnel et administratif en matière d’emploi.
Notamment les actions suivantes sont soutenues:
•	élaboration d’un un roadmap pour mettre en place la trajectoire socioprofessionnelle choisie
•	réorientation vers plusieurs possibilités permettant de mettre son projet en œuvre grâce à l’expertise des acteurs du terrain rassemblés en un seul lieu:
o	l’autocréation d’emploi:
	séances d’information collectives multilingues; 
	séances d’accompagnement entrepreneurial multilingues;
	traduction et adaptation de supports utiles aux entrepreneurs;
	organisation d’une table ronde autour de l’auto création d’emploi rassemblant les principales structures concernées.
o	la recherche d’emploi:
	support pour la rédaction d’un CV
	la préparation à un entretien ainsi qu’un module sur les spécificités culturelles liées à l’emploi
	l’accompagnement et suivi par un coach
o	la recherche d’un stage, bénévolat ou formation: aide à la recherche d’un stage, d’un lieu où faire du bénévolat ou d’une formation.</v>
      </c>
      <c r="E68" s="25">
        <v>44562</v>
      </c>
      <c r="F68" s="25">
        <v>46752</v>
      </c>
      <c r="G68" s="38">
        <v>1382753</v>
      </c>
      <c r="H68" s="26" t="str">
        <f>VLOOKUP(Tableau1[[#This Row],[Code unique]],Info!A:I,5,FALSE)</f>
        <v>FSE+</v>
      </c>
      <c r="I68" s="27" t="str">
        <f>VLOOKUP(Tableau1[[#This Row],[Code unique]],Info!A:I,6,FALSE)</f>
        <v xml:space="preserve">ESO4.8. Favoriser l’inclusion active afin de promouvoir l’égalité des chances, la non-discrimination et la participation active, et améliorer l’employabilité, en particulier pour les groupes défavorisés </v>
      </c>
      <c r="J68" s="28">
        <f>VLOOKUP(Tableau1[[#This Row],[Code unique]],Info!A:I,7,FALSE)</f>
        <v>0.4</v>
      </c>
      <c r="K68" s="39" t="str">
        <f>VLOOKUP(Tableau1[[#This Row],[Code unique]],Info!A:I,9,FALSE)</f>
        <v>157. Mesures pour l’intégration sociale des ressortissants de pays tiers</v>
      </c>
      <c r="L68" s="40" t="str">
        <f>VLOOKUP(Tableau1[[#This Row],[Code unique]],Info!A:I,8,FALSE)</f>
        <v>BRU</v>
      </c>
      <c r="M68" s="41"/>
      <c r="N68" s="41"/>
      <c r="O68" s="41"/>
      <c r="Q68" s="41"/>
    </row>
  </sheetData>
  <phoneticPr fontId="20"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B2B-AB5C-4083-9CD7-A64D039C56FB}">
  <dimension ref="A1:C18"/>
  <sheetViews>
    <sheetView workbookViewId="0"/>
  </sheetViews>
  <sheetFormatPr defaultColWidth="11.5546875" defaultRowHeight="14.4" x14ac:dyDescent="0.3"/>
  <cols>
    <col min="1" max="1" width="10.109375" customWidth="1"/>
    <col min="2" max="2" width="55.109375" customWidth="1"/>
    <col min="3" max="3" width="59.44140625" customWidth="1"/>
  </cols>
  <sheetData>
    <row r="1" spans="1:3" ht="22.2" customHeight="1" x14ac:dyDescent="0.3">
      <c r="A1" s="55" t="s">
        <v>192</v>
      </c>
      <c r="B1" s="55" t="s">
        <v>193</v>
      </c>
      <c r="C1" s="55" t="s">
        <v>194</v>
      </c>
    </row>
    <row r="2" spans="1:3" ht="18.600000000000001" customHeight="1" x14ac:dyDescent="0.3">
      <c r="A2" s="56" t="s">
        <v>180</v>
      </c>
      <c r="B2" s="57" t="s">
        <v>25</v>
      </c>
      <c r="C2" s="57" t="s">
        <v>202</v>
      </c>
    </row>
    <row r="3" spans="1:3" ht="18.600000000000001" customHeight="1" x14ac:dyDescent="0.3">
      <c r="A3" s="58" t="s">
        <v>181</v>
      </c>
      <c r="B3" s="59" t="s">
        <v>26</v>
      </c>
      <c r="C3" s="59" t="s">
        <v>203</v>
      </c>
    </row>
    <row r="4" spans="1:3" ht="18.600000000000001" customHeight="1" x14ac:dyDescent="0.3">
      <c r="A4" s="56" t="s">
        <v>182</v>
      </c>
      <c r="B4" s="60" t="s">
        <v>1</v>
      </c>
      <c r="C4" s="60" t="s">
        <v>204</v>
      </c>
    </row>
    <row r="5" spans="1:3" ht="18.600000000000001" customHeight="1" x14ac:dyDescent="0.3">
      <c r="A5" s="58" t="s">
        <v>183</v>
      </c>
      <c r="B5" s="61" t="s">
        <v>2</v>
      </c>
      <c r="C5" s="61" t="s">
        <v>205</v>
      </c>
    </row>
    <row r="6" spans="1:3" ht="18.600000000000001" customHeight="1" x14ac:dyDescent="0.3">
      <c r="A6" s="56" t="s">
        <v>184</v>
      </c>
      <c r="B6" s="57" t="s">
        <v>3</v>
      </c>
      <c r="C6" s="57" t="s">
        <v>206</v>
      </c>
    </row>
    <row r="7" spans="1:3" ht="18.600000000000001" customHeight="1" x14ac:dyDescent="0.3">
      <c r="A7" s="58" t="s">
        <v>185</v>
      </c>
      <c r="B7" s="61" t="s">
        <v>27</v>
      </c>
      <c r="C7" s="61" t="s">
        <v>206</v>
      </c>
    </row>
    <row r="8" spans="1:3" ht="30" customHeight="1" x14ac:dyDescent="0.3">
      <c r="A8" s="56" t="s">
        <v>186</v>
      </c>
      <c r="B8" s="57" t="s">
        <v>195</v>
      </c>
      <c r="C8" s="57" t="s">
        <v>207</v>
      </c>
    </row>
    <row r="9" spans="1:3" ht="18.600000000000001" customHeight="1" x14ac:dyDescent="0.3">
      <c r="A9" s="58" t="s">
        <v>187</v>
      </c>
      <c r="B9" s="61" t="s">
        <v>5</v>
      </c>
      <c r="C9" s="61" t="s">
        <v>208</v>
      </c>
    </row>
    <row r="10" spans="1:3" ht="36" customHeight="1" x14ac:dyDescent="0.3">
      <c r="A10" s="56" t="s">
        <v>188</v>
      </c>
      <c r="B10" s="57" t="s">
        <v>6</v>
      </c>
      <c r="C10" s="57" t="s">
        <v>209</v>
      </c>
    </row>
    <row r="11" spans="1:3" ht="31.8" customHeight="1" x14ac:dyDescent="0.3">
      <c r="A11" s="58" t="s">
        <v>189</v>
      </c>
      <c r="B11" s="61" t="s">
        <v>7</v>
      </c>
      <c r="C11" s="61" t="s">
        <v>210</v>
      </c>
    </row>
    <row r="12" spans="1:3" ht="49.2" customHeight="1" x14ac:dyDescent="0.3">
      <c r="A12" s="56" t="s">
        <v>190</v>
      </c>
      <c r="B12" s="57" t="s">
        <v>9</v>
      </c>
      <c r="C12" s="57" t="s">
        <v>211</v>
      </c>
    </row>
    <row r="13" spans="1:3" ht="38.4" customHeight="1" x14ac:dyDescent="0.3">
      <c r="A13" s="58" t="s">
        <v>191</v>
      </c>
      <c r="B13" s="61" t="s">
        <v>8</v>
      </c>
      <c r="C13" s="61" t="s">
        <v>212</v>
      </c>
    </row>
    <row r="18" spans="2:2" x14ac:dyDescent="0.3">
      <c r="B18"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05EE9-2A75-4599-8DC8-9448DD348F13}">
  <dimension ref="A1:J112"/>
  <sheetViews>
    <sheetView topLeftCell="A85" workbookViewId="0">
      <selection activeCell="C95" sqref="C95"/>
    </sheetView>
  </sheetViews>
  <sheetFormatPr defaultColWidth="11.44140625" defaultRowHeight="14.4" x14ac:dyDescent="0.3"/>
  <cols>
    <col min="1" max="1" width="43.44140625" customWidth="1"/>
    <col min="2" max="2" width="20.109375" customWidth="1"/>
    <col min="3" max="3" width="25.6640625" customWidth="1"/>
    <col min="4" max="4" width="60.5546875" customWidth="1"/>
    <col min="8" max="8" width="18.5546875" customWidth="1"/>
    <col min="9" max="9" width="21.33203125" customWidth="1"/>
  </cols>
  <sheetData>
    <row r="1" spans="1:10" ht="72" x14ac:dyDescent="0.3">
      <c r="A1" s="4" t="s">
        <v>25</v>
      </c>
      <c r="B1" s="5" t="s">
        <v>26</v>
      </c>
      <c r="C1" s="5" t="s">
        <v>1</v>
      </c>
      <c r="D1" s="5" t="s">
        <v>2</v>
      </c>
      <c r="E1" s="5" t="s">
        <v>5</v>
      </c>
      <c r="F1" s="5" t="s">
        <v>6</v>
      </c>
      <c r="G1" s="5" t="s">
        <v>7</v>
      </c>
      <c r="H1" s="5" t="s">
        <v>8</v>
      </c>
      <c r="I1" s="5" t="s">
        <v>9</v>
      </c>
      <c r="J1" s="3" t="s">
        <v>93</v>
      </c>
    </row>
    <row r="2" spans="1:10" x14ac:dyDescent="0.3">
      <c r="A2" s="6" t="s">
        <v>28</v>
      </c>
      <c r="B2" s="6" t="s">
        <v>94</v>
      </c>
      <c r="C2" s="6" t="s">
        <v>22</v>
      </c>
      <c r="D2" s="6" t="s">
        <v>95</v>
      </c>
      <c r="E2" s="6" t="s">
        <v>96</v>
      </c>
      <c r="F2" s="6" t="s">
        <v>97</v>
      </c>
      <c r="G2" s="7">
        <v>0.4</v>
      </c>
      <c r="H2" s="7" t="s">
        <v>98</v>
      </c>
      <c r="I2" s="6" t="s">
        <v>99</v>
      </c>
      <c r="J2" s="8" t="s">
        <v>93</v>
      </c>
    </row>
    <row r="3" spans="1:10" x14ac:dyDescent="0.3">
      <c r="A3" s="6" t="s">
        <v>29</v>
      </c>
      <c r="B3" s="6" t="s">
        <v>100</v>
      </c>
      <c r="C3" s="6" t="s">
        <v>101</v>
      </c>
      <c r="D3" s="6" t="s">
        <v>95</v>
      </c>
      <c r="E3" s="6" t="s">
        <v>96</v>
      </c>
      <c r="F3" s="6" t="s">
        <v>97</v>
      </c>
      <c r="G3" s="7">
        <v>0.4</v>
      </c>
      <c r="H3" s="7" t="s">
        <v>98</v>
      </c>
      <c r="I3" s="6" t="s">
        <v>99</v>
      </c>
      <c r="J3" s="8" t="s">
        <v>93</v>
      </c>
    </row>
    <row r="4" spans="1:10" x14ac:dyDescent="0.3">
      <c r="A4" s="6" t="s">
        <v>31</v>
      </c>
      <c r="B4" s="6" t="s">
        <v>102</v>
      </c>
      <c r="C4" s="6" t="s">
        <v>101</v>
      </c>
      <c r="D4" s="6" t="s">
        <v>95</v>
      </c>
      <c r="E4" s="6" t="s">
        <v>96</v>
      </c>
      <c r="F4" s="6" t="s">
        <v>97</v>
      </c>
      <c r="G4" s="7">
        <v>0.4</v>
      </c>
      <c r="H4" s="7" t="s">
        <v>98</v>
      </c>
      <c r="I4" s="6" t="s">
        <v>99</v>
      </c>
      <c r="J4" s="8" t="s">
        <v>93</v>
      </c>
    </row>
    <row r="5" spans="1:10" x14ac:dyDescent="0.3">
      <c r="A5" s="6" t="s">
        <v>32</v>
      </c>
      <c r="B5" s="6" t="s">
        <v>103</v>
      </c>
      <c r="C5" s="6" t="s">
        <v>101</v>
      </c>
      <c r="D5" s="6" t="s">
        <v>95</v>
      </c>
      <c r="E5" s="6" t="s">
        <v>96</v>
      </c>
      <c r="F5" s="6" t="s">
        <v>97</v>
      </c>
      <c r="G5" s="7">
        <v>0.4</v>
      </c>
      <c r="H5" s="7" t="s">
        <v>98</v>
      </c>
      <c r="I5" s="6" t="s">
        <v>99</v>
      </c>
      <c r="J5" s="8" t="s">
        <v>93</v>
      </c>
    </row>
    <row r="6" spans="1:10" x14ac:dyDescent="0.3">
      <c r="A6" s="6" t="s">
        <v>33</v>
      </c>
      <c r="B6" s="6" t="s">
        <v>104</v>
      </c>
      <c r="C6" s="6" t="s">
        <v>101</v>
      </c>
      <c r="D6" s="6" t="s">
        <v>95</v>
      </c>
      <c r="E6" s="6" t="s">
        <v>96</v>
      </c>
      <c r="F6" s="6" t="s">
        <v>97</v>
      </c>
      <c r="G6" s="7">
        <v>0.4</v>
      </c>
      <c r="H6" s="7" t="s">
        <v>98</v>
      </c>
      <c r="I6" s="6" t="s">
        <v>99</v>
      </c>
      <c r="J6" s="8" t="s">
        <v>93</v>
      </c>
    </row>
    <row r="7" spans="1:10" x14ac:dyDescent="0.3">
      <c r="A7" s="6" t="s">
        <v>30</v>
      </c>
      <c r="B7" s="6" t="s">
        <v>105</v>
      </c>
      <c r="C7" s="6" t="s">
        <v>101</v>
      </c>
      <c r="D7" s="6" t="s">
        <v>95</v>
      </c>
      <c r="E7" s="6" t="s">
        <v>96</v>
      </c>
      <c r="F7" s="6" t="s">
        <v>97</v>
      </c>
      <c r="G7" s="7">
        <v>0.4</v>
      </c>
      <c r="H7" s="7" t="s">
        <v>98</v>
      </c>
      <c r="I7" s="6" t="s">
        <v>99</v>
      </c>
      <c r="J7" s="8" t="s">
        <v>93</v>
      </c>
    </row>
    <row r="8" spans="1:10" x14ac:dyDescent="0.3">
      <c r="A8" s="6" t="s">
        <v>34</v>
      </c>
      <c r="B8" s="6" t="s">
        <v>106</v>
      </c>
      <c r="C8" s="6" t="s">
        <v>14</v>
      </c>
      <c r="D8" s="10" t="s">
        <v>107</v>
      </c>
      <c r="E8" s="6" t="s">
        <v>96</v>
      </c>
      <c r="F8" s="6" t="s">
        <v>97</v>
      </c>
      <c r="G8" s="7">
        <v>0.4</v>
      </c>
      <c r="H8" s="7" t="s">
        <v>98</v>
      </c>
      <c r="I8" s="6" t="s">
        <v>108</v>
      </c>
      <c r="J8" s="8" t="s">
        <v>93</v>
      </c>
    </row>
    <row r="9" spans="1:10" x14ac:dyDescent="0.3">
      <c r="A9" s="6" t="s">
        <v>35</v>
      </c>
      <c r="B9" s="6" t="s">
        <v>109</v>
      </c>
      <c r="C9" s="6" t="s">
        <v>14</v>
      </c>
      <c r="D9" s="10" t="s">
        <v>107</v>
      </c>
      <c r="E9" s="6" t="s">
        <v>96</v>
      </c>
      <c r="F9" s="6" t="s">
        <v>97</v>
      </c>
      <c r="G9" s="7">
        <v>0.4</v>
      </c>
      <c r="H9" s="7" t="s">
        <v>98</v>
      </c>
      <c r="I9" s="6" t="s">
        <v>108</v>
      </c>
      <c r="J9" s="8" t="s">
        <v>93</v>
      </c>
    </row>
    <row r="10" spans="1:10" x14ac:dyDescent="0.3">
      <c r="A10" s="6" t="s">
        <v>110</v>
      </c>
      <c r="B10" s="6" t="s">
        <v>111</v>
      </c>
      <c r="C10" s="6" t="s">
        <v>14</v>
      </c>
      <c r="D10" s="10" t="s">
        <v>107</v>
      </c>
      <c r="E10" s="6" t="s">
        <v>96</v>
      </c>
      <c r="F10" s="6" t="s">
        <v>97</v>
      </c>
      <c r="G10" s="7">
        <v>0.4</v>
      </c>
      <c r="H10" s="7" t="s">
        <v>98</v>
      </c>
      <c r="I10" s="6" t="s">
        <v>108</v>
      </c>
      <c r="J10" s="8" t="s">
        <v>93</v>
      </c>
    </row>
    <row r="11" spans="1:10" x14ac:dyDescent="0.3">
      <c r="A11" s="6" t="s">
        <v>37</v>
      </c>
      <c r="B11" s="6" t="s">
        <v>112</v>
      </c>
      <c r="C11" s="6" t="s">
        <v>14</v>
      </c>
      <c r="D11" s="10" t="s">
        <v>107</v>
      </c>
      <c r="E11" s="6" t="s">
        <v>96</v>
      </c>
      <c r="F11" s="6" t="s">
        <v>97</v>
      </c>
      <c r="G11" s="7">
        <v>0.4</v>
      </c>
      <c r="H11" s="7" t="s">
        <v>98</v>
      </c>
      <c r="I11" s="6" t="s">
        <v>108</v>
      </c>
      <c r="J11" s="8" t="s">
        <v>93</v>
      </c>
    </row>
    <row r="12" spans="1:10" x14ac:dyDescent="0.3">
      <c r="A12" s="6" t="s">
        <v>38</v>
      </c>
      <c r="B12" s="6" t="s">
        <v>113</v>
      </c>
      <c r="C12" s="6" t="s">
        <v>14</v>
      </c>
      <c r="D12" s="10" t="s">
        <v>107</v>
      </c>
      <c r="E12" s="6" t="s">
        <v>96</v>
      </c>
      <c r="F12" s="6" t="s">
        <v>97</v>
      </c>
      <c r="G12" s="7">
        <v>0.4</v>
      </c>
      <c r="H12" s="7" t="s">
        <v>98</v>
      </c>
      <c r="I12" s="6" t="s">
        <v>108</v>
      </c>
      <c r="J12" s="8" t="s">
        <v>93</v>
      </c>
    </row>
    <row r="13" spans="1:10" x14ac:dyDescent="0.3">
      <c r="A13" s="6" t="s">
        <v>39</v>
      </c>
      <c r="B13" s="6" t="s">
        <v>114</v>
      </c>
      <c r="C13" s="6" t="s">
        <v>14</v>
      </c>
      <c r="D13" s="10" t="s">
        <v>107</v>
      </c>
      <c r="E13" s="6" t="s">
        <v>96</v>
      </c>
      <c r="F13" s="6" t="s">
        <v>97</v>
      </c>
      <c r="G13" s="7">
        <v>0.4</v>
      </c>
      <c r="H13" s="7" t="s">
        <v>98</v>
      </c>
      <c r="I13" s="6" t="s">
        <v>108</v>
      </c>
      <c r="J13" s="8" t="s">
        <v>93</v>
      </c>
    </row>
    <row r="14" spans="1:10" x14ac:dyDescent="0.3">
      <c r="A14" s="6" t="s">
        <v>40</v>
      </c>
      <c r="B14" s="6" t="s">
        <v>115</v>
      </c>
      <c r="C14" s="6" t="s">
        <v>14</v>
      </c>
      <c r="D14" s="10" t="s">
        <v>107</v>
      </c>
      <c r="E14" s="6" t="s">
        <v>96</v>
      </c>
      <c r="F14" s="6" t="s">
        <v>97</v>
      </c>
      <c r="G14" s="7">
        <v>0.4</v>
      </c>
      <c r="H14" s="7" t="s">
        <v>98</v>
      </c>
      <c r="I14" s="6" t="s">
        <v>108</v>
      </c>
      <c r="J14" s="8" t="s">
        <v>93</v>
      </c>
    </row>
    <row r="15" spans="1:10" x14ac:dyDescent="0.3">
      <c r="A15" s="6" t="s">
        <v>41</v>
      </c>
      <c r="B15" s="6" t="s">
        <v>116</v>
      </c>
      <c r="C15" s="6" t="s">
        <v>14</v>
      </c>
      <c r="D15" s="10" t="s">
        <v>107</v>
      </c>
      <c r="E15" s="6" t="s">
        <v>96</v>
      </c>
      <c r="F15" s="6" t="s">
        <v>97</v>
      </c>
      <c r="G15" s="7">
        <v>0.4</v>
      </c>
      <c r="H15" s="7" t="s">
        <v>98</v>
      </c>
      <c r="I15" s="6" t="s">
        <v>108</v>
      </c>
      <c r="J15" s="8" t="s">
        <v>93</v>
      </c>
    </row>
    <row r="16" spans="1:10" x14ac:dyDescent="0.3">
      <c r="A16" s="6" t="s">
        <v>117</v>
      </c>
      <c r="B16" s="6" t="s">
        <v>118</v>
      </c>
      <c r="C16" s="6" t="s">
        <v>14</v>
      </c>
      <c r="D16" s="10" t="s">
        <v>107</v>
      </c>
      <c r="E16" s="6" t="s">
        <v>96</v>
      </c>
      <c r="F16" s="6" t="s">
        <v>97</v>
      </c>
      <c r="G16" s="7">
        <v>0.4</v>
      </c>
      <c r="H16" s="7" t="s">
        <v>98</v>
      </c>
      <c r="I16" s="6" t="s">
        <v>108</v>
      </c>
      <c r="J16" s="8" t="s">
        <v>93</v>
      </c>
    </row>
    <row r="17" spans="1:10" x14ac:dyDescent="0.3">
      <c r="A17" s="6" t="s">
        <v>34</v>
      </c>
      <c r="B17" s="6" t="s">
        <v>106</v>
      </c>
      <c r="C17" s="6" t="s">
        <v>14</v>
      </c>
      <c r="D17" s="10" t="s">
        <v>107</v>
      </c>
      <c r="E17" s="6" t="s">
        <v>96</v>
      </c>
      <c r="F17" s="6" t="s">
        <v>97</v>
      </c>
      <c r="G17" s="7">
        <v>0.4</v>
      </c>
      <c r="H17" s="7" t="s">
        <v>98</v>
      </c>
      <c r="I17" s="6" t="s">
        <v>108</v>
      </c>
      <c r="J17" s="8" t="s">
        <v>93</v>
      </c>
    </row>
    <row r="18" spans="1:10" x14ac:dyDescent="0.3">
      <c r="A18" s="6" t="s">
        <v>35</v>
      </c>
      <c r="B18" s="6" t="s">
        <v>109</v>
      </c>
      <c r="C18" s="6" t="s">
        <v>14</v>
      </c>
      <c r="D18" s="10" t="s">
        <v>107</v>
      </c>
      <c r="E18" s="6" t="s">
        <v>96</v>
      </c>
      <c r="F18" s="6" t="s">
        <v>97</v>
      </c>
      <c r="G18" s="7">
        <v>0.4</v>
      </c>
      <c r="H18" s="7" t="s">
        <v>98</v>
      </c>
      <c r="I18" s="6" t="s">
        <v>108</v>
      </c>
      <c r="J18" s="8" t="s">
        <v>93</v>
      </c>
    </row>
    <row r="19" spans="1:10" x14ac:dyDescent="0.3">
      <c r="A19" s="6" t="s">
        <v>36</v>
      </c>
      <c r="B19" s="6" t="s">
        <v>111</v>
      </c>
      <c r="C19" s="6" t="s">
        <v>14</v>
      </c>
      <c r="D19" s="10" t="s">
        <v>107</v>
      </c>
      <c r="E19" s="6" t="s">
        <v>96</v>
      </c>
      <c r="F19" s="6" t="s">
        <v>97</v>
      </c>
      <c r="G19" s="7">
        <v>0.4</v>
      </c>
      <c r="H19" s="7" t="s">
        <v>98</v>
      </c>
      <c r="I19" s="6" t="s">
        <v>108</v>
      </c>
      <c r="J19" s="8" t="s">
        <v>93</v>
      </c>
    </row>
    <row r="20" spans="1:10" x14ac:dyDescent="0.3">
      <c r="A20" s="6" t="s">
        <v>37</v>
      </c>
      <c r="B20" s="6" t="s">
        <v>112</v>
      </c>
      <c r="C20" s="6" t="s">
        <v>14</v>
      </c>
      <c r="D20" s="10" t="s">
        <v>107</v>
      </c>
      <c r="E20" s="6" t="s">
        <v>96</v>
      </c>
      <c r="F20" s="6" t="s">
        <v>97</v>
      </c>
      <c r="G20" s="7">
        <v>0.4</v>
      </c>
      <c r="H20" s="7" t="s">
        <v>98</v>
      </c>
      <c r="I20" s="6" t="s">
        <v>108</v>
      </c>
      <c r="J20" s="8" t="s">
        <v>93</v>
      </c>
    </row>
    <row r="21" spans="1:10" x14ac:dyDescent="0.3">
      <c r="A21" s="6" t="s">
        <v>38</v>
      </c>
      <c r="B21" s="6" t="s">
        <v>113</v>
      </c>
      <c r="C21" s="6" t="s">
        <v>14</v>
      </c>
      <c r="D21" s="10" t="s">
        <v>107</v>
      </c>
      <c r="E21" s="6" t="s">
        <v>96</v>
      </c>
      <c r="F21" s="6" t="s">
        <v>97</v>
      </c>
      <c r="G21" s="7">
        <v>0.4</v>
      </c>
      <c r="H21" s="7" t="s">
        <v>98</v>
      </c>
      <c r="I21" s="6" t="s">
        <v>108</v>
      </c>
      <c r="J21" s="8" t="s">
        <v>93</v>
      </c>
    </row>
    <row r="22" spans="1:10" x14ac:dyDescent="0.3">
      <c r="A22" s="6" t="s">
        <v>39</v>
      </c>
      <c r="B22" s="6" t="s">
        <v>114</v>
      </c>
      <c r="C22" s="6" t="s">
        <v>14</v>
      </c>
      <c r="D22" s="10" t="s">
        <v>107</v>
      </c>
      <c r="E22" s="6" t="s">
        <v>96</v>
      </c>
      <c r="F22" s="6" t="s">
        <v>97</v>
      </c>
      <c r="G22" s="7">
        <v>0.4</v>
      </c>
      <c r="H22" s="7" t="s">
        <v>98</v>
      </c>
      <c r="I22" s="6" t="s">
        <v>108</v>
      </c>
      <c r="J22" s="8" t="s">
        <v>93</v>
      </c>
    </row>
    <row r="23" spans="1:10" x14ac:dyDescent="0.3">
      <c r="A23" s="6" t="s">
        <v>40</v>
      </c>
      <c r="B23" s="6" t="s">
        <v>115</v>
      </c>
      <c r="C23" s="6" t="s">
        <v>14</v>
      </c>
      <c r="D23" s="10" t="s">
        <v>107</v>
      </c>
      <c r="E23" s="6" t="s">
        <v>96</v>
      </c>
      <c r="F23" s="6" t="s">
        <v>97</v>
      </c>
      <c r="G23" s="7">
        <v>0.4</v>
      </c>
      <c r="H23" s="7" t="s">
        <v>98</v>
      </c>
      <c r="I23" s="6" t="s">
        <v>108</v>
      </c>
      <c r="J23" s="8" t="s">
        <v>93</v>
      </c>
    </row>
    <row r="24" spans="1:10" x14ac:dyDescent="0.3">
      <c r="A24" s="6" t="s">
        <v>41</v>
      </c>
      <c r="B24" s="6" t="s">
        <v>116</v>
      </c>
      <c r="C24" s="6" t="s">
        <v>14</v>
      </c>
      <c r="D24" s="10" t="s">
        <v>107</v>
      </c>
      <c r="E24" s="6" t="s">
        <v>96</v>
      </c>
      <c r="F24" s="6" t="s">
        <v>97</v>
      </c>
      <c r="G24" s="7">
        <v>0.4</v>
      </c>
      <c r="H24" s="7" t="s">
        <v>98</v>
      </c>
      <c r="I24" s="6" t="s">
        <v>108</v>
      </c>
      <c r="J24" s="8" t="s">
        <v>93</v>
      </c>
    </row>
    <row r="25" spans="1:10" x14ac:dyDescent="0.3">
      <c r="A25" s="6" t="s">
        <v>42</v>
      </c>
      <c r="B25" s="6" t="s">
        <v>118</v>
      </c>
      <c r="C25" s="6" t="s">
        <v>14</v>
      </c>
      <c r="D25" s="10" t="s">
        <v>107</v>
      </c>
      <c r="E25" s="6" t="s">
        <v>96</v>
      </c>
      <c r="F25" s="6" t="s">
        <v>97</v>
      </c>
      <c r="G25" s="7">
        <v>0.4</v>
      </c>
      <c r="H25" s="7" t="s">
        <v>98</v>
      </c>
      <c r="I25" s="6" t="s">
        <v>108</v>
      </c>
      <c r="J25" s="8" t="s">
        <v>93</v>
      </c>
    </row>
    <row r="26" spans="1:10" x14ac:dyDescent="0.3">
      <c r="A26" s="6" t="s">
        <v>43</v>
      </c>
      <c r="B26" s="6" t="s">
        <v>119</v>
      </c>
      <c r="C26" s="6" t="s">
        <v>14</v>
      </c>
      <c r="D26" s="10" t="s">
        <v>107</v>
      </c>
      <c r="E26" s="6" t="s">
        <v>96</v>
      </c>
      <c r="F26" s="6" t="s">
        <v>97</v>
      </c>
      <c r="G26" s="7">
        <v>0.4</v>
      </c>
      <c r="H26" s="7" t="s">
        <v>98</v>
      </c>
      <c r="I26" s="6" t="s">
        <v>108</v>
      </c>
      <c r="J26" s="8" t="s">
        <v>93</v>
      </c>
    </row>
    <row r="27" spans="1:10" ht="15" customHeight="1" x14ac:dyDescent="0.3">
      <c r="A27" s="6" t="s">
        <v>44</v>
      </c>
      <c r="B27" s="22" t="s">
        <v>120</v>
      </c>
      <c r="C27" s="6" t="s">
        <v>14</v>
      </c>
      <c r="D27" s="10" t="s">
        <v>107</v>
      </c>
      <c r="E27" s="6" t="s">
        <v>96</v>
      </c>
      <c r="F27" s="6" t="s">
        <v>97</v>
      </c>
      <c r="G27" s="7">
        <v>0.4</v>
      </c>
      <c r="H27" s="7" t="s">
        <v>98</v>
      </c>
      <c r="I27" s="6" t="s">
        <v>108</v>
      </c>
      <c r="J27" s="8" t="s">
        <v>93</v>
      </c>
    </row>
    <row r="28" spans="1:10" x14ac:dyDescent="0.3">
      <c r="A28" s="6" t="s">
        <v>45</v>
      </c>
      <c r="B28" s="6" t="s">
        <v>92</v>
      </c>
      <c r="C28" s="6" t="s">
        <v>11</v>
      </c>
      <c r="D28" s="6" t="s">
        <v>121</v>
      </c>
      <c r="E28" s="6" t="s">
        <v>96</v>
      </c>
      <c r="F28" s="6" t="s">
        <v>97</v>
      </c>
      <c r="G28" s="7">
        <v>0.4</v>
      </c>
      <c r="H28" s="7" t="s">
        <v>98</v>
      </c>
      <c r="I28" s="6" t="s">
        <v>108</v>
      </c>
      <c r="J28" s="8" t="s">
        <v>93</v>
      </c>
    </row>
    <row r="29" spans="1:10" x14ac:dyDescent="0.3">
      <c r="A29" s="6" t="s">
        <v>46</v>
      </c>
      <c r="B29" s="6" t="s">
        <v>122</v>
      </c>
      <c r="C29" s="6" t="s">
        <v>16</v>
      </c>
      <c r="D29" s="6" t="s">
        <v>123</v>
      </c>
      <c r="E29" s="6" t="s">
        <v>96</v>
      </c>
      <c r="F29" s="6" t="s">
        <v>124</v>
      </c>
      <c r="G29" s="7">
        <v>0.4</v>
      </c>
      <c r="H29" s="7" t="s">
        <v>98</v>
      </c>
      <c r="I29" s="6" t="s">
        <v>125</v>
      </c>
      <c r="J29" s="8" t="s">
        <v>93</v>
      </c>
    </row>
    <row r="30" spans="1:10" x14ac:dyDescent="0.3">
      <c r="A30" s="6" t="s">
        <v>47</v>
      </c>
      <c r="B30" s="6" t="s">
        <v>126</v>
      </c>
      <c r="C30" s="6" t="s">
        <v>16</v>
      </c>
      <c r="D30" s="6" t="s">
        <v>123</v>
      </c>
      <c r="E30" s="6" t="s">
        <v>96</v>
      </c>
      <c r="F30" s="6" t="s">
        <v>124</v>
      </c>
      <c r="G30" s="7">
        <v>0.4</v>
      </c>
      <c r="H30" s="7" t="s">
        <v>98</v>
      </c>
      <c r="I30" s="6" t="s">
        <v>125</v>
      </c>
      <c r="J30" s="8" t="s">
        <v>93</v>
      </c>
    </row>
    <row r="31" spans="1:10" x14ac:dyDescent="0.3">
      <c r="A31" s="6" t="s">
        <v>48</v>
      </c>
      <c r="B31" s="6" t="s">
        <v>127</v>
      </c>
      <c r="C31" s="6" t="s">
        <v>16</v>
      </c>
      <c r="D31" s="6" t="s">
        <v>123</v>
      </c>
      <c r="E31" s="6" t="s">
        <v>96</v>
      </c>
      <c r="F31" s="6" t="s">
        <v>124</v>
      </c>
      <c r="G31" s="7">
        <v>0.4</v>
      </c>
      <c r="H31" s="7" t="s">
        <v>98</v>
      </c>
      <c r="I31" s="6" t="s">
        <v>125</v>
      </c>
      <c r="J31" s="8" t="s">
        <v>93</v>
      </c>
    </row>
    <row r="32" spans="1:10" x14ac:dyDescent="0.3">
      <c r="A32" s="6" t="s">
        <v>49</v>
      </c>
      <c r="B32" s="6" t="s">
        <v>128</v>
      </c>
      <c r="C32" s="6" t="s">
        <v>16</v>
      </c>
      <c r="D32" s="6" t="s">
        <v>123</v>
      </c>
      <c r="E32" s="6" t="s">
        <v>96</v>
      </c>
      <c r="F32" s="6" t="s">
        <v>124</v>
      </c>
      <c r="G32" s="7">
        <v>0.4</v>
      </c>
      <c r="H32" s="7" t="s">
        <v>98</v>
      </c>
      <c r="I32" s="6" t="s">
        <v>125</v>
      </c>
      <c r="J32" s="8" t="s">
        <v>93</v>
      </c>
    </row>
    <row r="33" spans="1:10" x14ac:dyDescent="0.3">
      <c r="A33" s="6" t="s">
        <v>61</v>
      </c>
      <c r="B33" s="6" t="s">
        <v>129</v>
      </c>
      <c r="C33" s="6" t="s">
        <v>16</v>
      </c>
      <c r="D33" s="6" t="s">
        <v>123</v>
      </c>
      <c r="E33" s="6" t="s">
        <v>96</v>
      </c>
      <c r="F33" s="6" t="s">
        <v>124</v>
      </c>
      <c r="G33" s="7">
        <v>0.4</v>
      </c>
      <c r="H33" s="7" t="s">
        <v>98</v>
      </c>
      <c r="I33" s="6" t="s">
        <v>125</v>
      </c>
      <c r="J33" s="8" t="s">
        <v>93</v>
      </c>
    </row>
    <row r="34" spans="1:10" x14ac:dyDescent="0.3">
      <c r="A34" s="6" t="s">
        <v>62</v>
      </c>
      <c r="B34" s="6" t="s">
        <v>130</v>
      </c>
      <c r="C34" s="6" t="s">
        <v>16</v>
      </c>
      <c r="D34" s="6" t="s">
        <v>123</v>
      </c>
      <c r="E34" s="6" t="s">
        <v>96</v>
      </c>
      <c r="F34" s="6" t="s">
        <v>124</v>
      </c>
      <c r="G34" s="7">
        <v>0.4</v>
      </c>
      <c r="H34" s="7" t="s">
        <v>98</v>
      </c>
      <c r="I34" s="6" t="s">
        <v>125</v>
      </c>
      <c r="J34" s="8" t="s">
        <v>93</v>
      </c>
    </row>
    <row r="35" spans="1:10" x14ac:dyDescent="0.3">
      <c r="A35" s="6" t="s">
        <v>50</v>
      </c>
      <c r="B35" s="6" t="s">
        <v>131</v>
      </c>
      <c r="C35" s="6" t="s">
        <v>16</v>
      </c>
      <c r="D35" s="6" t="s">
        <v>123</v>
      </c>
      <c r="E35" s="6" t="s">
        <v>96</v>
      </c>
      <c r="F35" s="6" t="s">
        <v>124</v>
      </c>
      <c r="G35" s="7">
        <v>0.4</v>
      </c>
      <c r="H35" s="7" t="s">
        <v>98</v>
      </c>
      <c r="I35" s="6" t="s">
        <v>125</v>
      </c>
      <c r="J35" s="8" t="s">
        <v>93</v>
      </c>
    </row>
    <row r="36" spans="1:10" x14ac:dyDescent="0.3">
      <c r="A36" s="6" t="s">
        <v>51</v>
      </c>
      <c r="B36" s="6" t="s">
        <v>132</v>
      </c>
      <c r="C36" s="6" t="s">
        <v>16</v>
      </c>
      <c r="D36" s="6" t="s">
        <v>123</v>
      </c>
      <c r="E36" s="6" t="s">
        <v>96</v>
      </c>
      <c r="F36" s="6" t="s">
        <v>124</v>
      </c>
      <c r="G36" s="7">
        <v>0.4</v>
      </c>
      <c r="H36" s="7" t="s">
        <v>98</v>
      </c>
      <c r="I36" s="6" t="s">
        <v>125</v>
      </c>
      <c r="J36" s="8" t="s">
        <v>93</v>
      </c>
    </row>
    <row r="37" spans="1:10" x14ac:dyDescent="0.3">
      <c r="A37" s="6" t="s">
        <v>52</v>
      </c>
      <c r="B37" s="6" t="s">
        <v>133</v>
      </c>
      <c r="C37" s="6" t="s">
        <v>16</v>
      </c>
      <c r="D37" s="6" t="s">
        <v>123</v>
      </c>
      <c r="E37" s="6" t="s">
        <v>96</v>
      </c>
      <c r="F37" s="6" t="s">
        <v>124</v>
      </c>
      <c r="G37" s="7">
        <v>0.4</v>
      </c>
      <c r="H37" s="7" t="s">
        <v>98</v>
      </c>
      <c r="I37" s="6" t="s">
        <v>125</v>
      </c>
      <c r="J37" s="8" t="s">
        <v>93</v>
      </c>
    </row>
    <row r="38" spans="1:10" x14ac:dyDescent="0.3">
      <c r="A38" s="6" t="s">
        <v>53</v>
      </c>
      <c r="B38" s="6" t="s">
        <v>134</v>
      </c>
      <c r="C38" s="6" t="s">
        <v>16</v>
      </c>
      <c r="D38" s="6" t="s">
        <v>123</v>
      </c>
      <c r="E38" s="6" t="s">
        <v>96</v>
      </c>
      <c r="F38" s="6" t="s">
        <v>124</v>
      </c>
      <c r="G38" s="7">
        <v>0.4</v>
      </c>
      <c r="H38" s="7" t="s">
        <v>98</v>
      </c>
      <c r="I38" s="6" t="s">
        <v>125</v>
      </c>
      <c r="J38" s="8" t="s">
        <v>93</v>
      </c>
    </row>
    <row r="39" spans="1:10" x14ac:dyDescent="0.3">
      <c r="A39" s="6" t="s">
        <v>54</v>
      </c>
      <c r="B39" s="6" t="s">
        <v>135</v>
      </c>
      <c r="C39" s="6" t="s">
        <v>16</v>
      </c>
      <c r="D39" s="6" t="s">
        <v>123</v>
      </c>
      <c r="E39" s="6" t="s">
        <v>96</v>
      </c>
      <c r="F39" s="6" t="s">
        <v>124</v>
      </c>
      <c r="G39" s="7">
        <v>0.4</v>
      </c>
      <c r="H39" s="7" t="s">
        <v>98</v>
      </c>
      <c r="I39" s="6" t="s">
        <v>125</v>
      </c>
      <c r="J39" s="8" t="s">
        <v>93</v>
      </c>
    </row>
    <row r="40" spans="1:10" x14ac:dyDescent="0.3">
      <c r="A40" s="6" t="s">
        <v>57</v>
      </c>
      <c r="B40" s="6" t="s">
        <v>136</v>
      </c>
      <c r="C40" s="6" t="s">
        <v>16</v>
      </c>
      <c r="D40" s="6" t="s">
        <v>123</v>
      </c>
      <c r="E40" s="6" t="s">
        <v>96</v>
      </c>
      <c r="F40" s="6" t="s">
        <v>124</v>
      </c>
      <c r="G40" s="7">
        <v>0.4</v>
      </c>
      <c r="H40" s="7" t="s">
        <v>98</v>
      </c>
      <c r="I40" s="6" t="s">
        <v>125</v>
      </c>
      <c r="J40" s="8" t="s">
        <v>93</v>
      </c>
    </row>
    <row r="41" spans="1:10" x14ac:dyDescent="0.3">
      <c r="A41" s="6" t="s">
        <v>55</v>
      </c>
      <c r="B41" s="6" t="s">
        <v>137</v>
      </c>
      <c r="C41" s="6" t="s">
        <v>16</v>
      </c>
      <c r="D41" s="6" t="s">
        <v>123</v>
      </c>
      <c r="E41" s="6" t="s">
        <v>96</v>
      </c>
      <c r="F41" s="6" t="s">
        <v>124</v>
      </c>
      <c r="G41" s="7">
        <v>0.4</v>
      </c>
      <c r="H41" s="7" t="s">
        <v>98</v>
      </c>
      <c r="I41" s="6" t="s">
        <v>125</v>
      </c>
      <c r="J41" s="8" t="s">
        <v>93</v>
      </c>
    </row>
    <row r="42" spans="1:10" x14ac:dyDescent="0.3">
      <c r="A42" s="6" t="s">
        <v>56</v>
      </c>
      <c r="B42" s="6" t="s">
        <v>138</v>
      </c>
      <c r="C42" s="6" t="s">
        <v>16</v>
      </c>
      <c r="D42" s="6" t="s">
        <v>123</v>
      </c>
      <c r="E42" s="6" t="s">
        <v>96</v>
      </c>
      <c r="F42" s="6" t="s">
        <v>124</v>
      </c>
      <c r="G42" s="7">
        <v>0.4</v>
      </c>
      <c r="H42" s="7" t="s">
        <v>98</v>
      </c>
      <c r="I42" s="6" t="s">
        <v>125</v>
      </c>
      <c r="J42" s="8" t="s">
        <v>93</v>
      </c>
    </row>
    <row r="43" spans="1:10" x14ac:dyDescent="0.3">
      <c r="A43" s="6" t="s">
        <v>64</v>
      </c>
      <c r="B43" s="6" t="s">
        <v>139</v>
      </c>
      <c r="C43" s="6" t="s">
        <v>16</v>
      </c>
      <c r="D43" s="6" t="s">
        <v>123</v>
      </c>
      <c r="E43" s="6" t="s">
        <v>96</v>
      </c>
      <c r="F43" s="6" t="s">
        <v>124</v>
      </c>
      <c r="G43" s="7">
        <v>0.4</v>
      </c>
      <c r="H43" s="7" t="s">
        <v>98</v>
      </c>
      <c r="I43" s="6" t="s">
        <v>125</v>
      </c>
      <c r="J43" s="8" t="s">
        <v>93</v>
      </c>
    </row>
    <row r="44" spans="1:10" x14ac:dyDescent="0.3">
      <c r="A44" s="6" t="s">
        <v>58</v>
      </c>
      <c r="B44" s="6" t="s">
        <v>140</v>
      </c>
      <c r="C44" s="6" t="s">
        <v>16</v>
      </c>
      <c r="D44" s="6" t="s">
        <v>123</v>
      </c>
      <c r="E44" s="6" t="s">
        <v>96</v>
      </c>
      <c r="F44" s="6" t="s">
        <v>124</v>
      </c>
      <c r="G44" s="7">
        <v>0.4</v>
      </c>
      <c r="H44" s="7" t="s">
        <v>98</v>
      </c>
      <c r="I44" s="6" t="s">
        <v>125</v>
      </c>
      <c r="J44" s="8" t="s">
        <v>93</v>
      </c>
    </row>
    <row r="45" spans="1:10" x14ac:dyDescent="0.3">
      <c r="A45" s="6" t="s">
        <v>59</v>
      </c>
      <c r="B45" s="6" t="s">
        <v>141</v>
      </c>
      <c r="C45" s="6" t="s">
        <v>16</v>
      </c>
      <c r="D45" s="6" t="s">
        <v>123</v>
      </c>
      <c r="E45" s="6" t="s">
        <v>96</v>
      </c>
      <c r="F45" s="6" t="s">
        <v>124</v>
      </c>
      <c r="G45" s="7">
        <v>0.4</v>
      </c>
      <c r="H45" s="7" t="s">
        <v>98</v>
      </c>
      <c r="I45" s="6" t="s">
        <v>125</v>
      </c>
      <c r="J45" s="8" t="s">
        <v>93</v>
      </c>
    </row>
    <row r="46" spans="1:10" x14ac:dyDescent="0.3">
      <c r="A46" s="6" t="s">
        <v>60</v>
      </c>
      <c r="B46" s="6" t="s">
        <v>142</v>
      </c>
      <c r="C46" s="6" t="s">
        <v>16</v>
      </c>
      <c r="D46" s="6" t="s">
        <v>123</v>
      </c>
      <c r="E46" s="6" t="s">
        <v>96</v>
      </c>
      <c r="F46" s="6" t="s">
        <v>124</v>
      </c>
      <c r="G46" s="7">
        <v>0.4</v>
      </c>
      <c r="H46" s="7" t="s">
        <v>98</v>
      </c>
      <c r="I46" s="6" t="s">
        <v>125</v>
      </c>
      <c r="J46" s="8" t="s">
        <v>93</v>
      </c>
    </row>
    <row r="47" spans="1:10" x14ac:dyDescent="0.3">
      <c r="A47" s="6" t="s">
        <v>63</v>
      </c>
      <c r="B47" s="6" t="s">
        <v>143</v>
      </c>
      <c r="C47" s="6" t="s">
        <v>16</v>
      </c>
      <c r="D47" s="6" t="s">
        <v>123</v>
      </c>
      <c r="E47" s="6" t="s">
        <v>96</v>
      </c>
      <c r="F47" s="6" t="s">
        <v>124</v>
      </c>
      <c r="G47" s="7">
        <v>0.4</v>
      </c>
      <c r="H47" s="7" t="s">
        <v>98</v>
      </c>
      <c r="I47" s="6" t="s">
        <v>125</v>
      </c>
      <c r="J47" s="8" t="s">
        <v>93</v>
      </c>
    </row>
    <row r="48" spans="1:10" x14ac:dyDescent="0.3">
      <c r="A48" s="6" t="s">
        <v>46</v>
      </c>
      <c r="B48" s="6" t="s">
        <v>122</v>
      </c>
      <c r="C48" s="6" t="s">
        <v>16</v>
      </c>
      <c r="D48" s="6" t="s">
        <v>123</v>
      </c>
      <c r="E48" s="6" t="s">
        <v>96</v>
      </c>
      <c r="F48" s="6" t="s">
        <v>124</v>
      </c>
      <c r="G48" s="7">
        <v>0.4</v>
      </c>
      <c r="H48" s="7" t="s">
        <v>98</v>
      </c>
      <c r="I48" s="6" t="s">
        <v>125</v>
      </c>
      <c r="J48" s="8" t="s">
        <v>93</v>
      </c>
    </row>
    <row r="49" spans="1:10" x14ac:dyDescent="0.3">
      <c r="A49" s="6" t="s">
        <v>47</v>
      </c>
      <c r="B49" s="6" t="s">
        <v>126</v>
      </c>
      <c r="C49" s="6" t="s">
        <v>16</v>
      </c>
      <c r="D49" s="6" t="s">
        <v>123</v>
      </c>
      <c r="E49" s="6" t="s">
        <v>96</v>
      </c>
      <c r="F49" s="6" t="s">
        <v>124</v>
      </c>
      <c r="G49" s="7">
        <v>0.4</v>
      </c>
      <c r="H49" s="7" t="s">
        <v>98</v>
      </c>
      <c r="I49" s="6" t="s">
        <v>125</v>
      </c>
      <c r="J49" s="8" t="s">
        <v>93</v>
      </c>
    </row>
    <row r="50" spans="1:10" x14ac:dyDescent="0.3">
      <c r="A50" s="6" t="s">
        <v>48</v>
      </c>
      <c r="B50" s="6" t="s">
        <v>127</v>
      </c>
      <c r="C50" s="6" t="s">
        <v>16</v>
      </c>
      <c r="D50" s="6" t="s">
        <v>123</v>
      </c>
      <c r="E50" s="6" t="s">
        <v>96</v>
      </c>
      <c r="F50" s="6" t="s">
        <v>124</v>
      </c>
      <c r="G50" s="7">
        <v>0.4</v>
      </c>
      <c r="H50" s="7" t="s">
        <v>98</v>
      </c>
      <c r="I50" s="6" t="s">
        <v>125</v>
      </c>
      <c r="J50" s="8" t="s">
        <v>93</v>
      </c>
    </row>
    <row r="51" spans="1:10" x14ac:dyDescent="0.3">
      <c r="A51" s="6" t="s">
        <v>49</v>
      </c>
      <c r="B51" s="6" t="s">
        <v>128</v>
      </c>
      <c r="C51" s="6" t="s">
        <v>16</v>
      </c>
      <c r="D51" s="6" t="s">
        <v>123</v>
      </c>
      <c r="E51" s="6" t="s">
        <v>96</v>
      </c>
      <c r="F51" s="6" t="s">
        <v>124</v>
      </c>
      <c r="G51" s="7">
        <v>0.4</v>
      </c>
      <c r="H51" s="7" t="s">
        <v>98</v>
      </c>
      <c r="I51" s="6" t="s">
        <v>125</v>
      </c>
      <c r="J51" s="8" t="s">
        <v>93</v>
      </c>
    </row>
    <row r="52" spans="1:10" x14ac:dyDescent="0.3">
      <c r="A52" s="6" t="s">
        <v>61</v>
      </c>
      <c r="B52" s="6" t="s">
        <v>129</v>
      </c>
      <c r="C52" s="6" t="s">
        <v>16</v>
      </c>
      <c r="D52" s="6" t="s">
        <v>123</v>
      </c>
      <c r="E52" s="6" t="s">
        <v>96</v>
      </c>
      <c r="F52" s="6" t="s">
        <v>124</v>
      </c>
      <c r="G52" s="7">
        <v>0.4</v>
      </c>
      <c r="H52" s="7" t="s">
        <v>98</v>
      </c>
      <c r="I52" s="6" t="s">
        <v>125</v>
      </c>
      <c r="J52" s="8" t="s">
        <v>93</v>
      </c>
    </row>
    <row r="53" spans="1:10" x14ac:dyDescent="0.3">
      <c r="A53" s="6" t="s">
        <v>62</v>
      </c>
      <c r="B53" s="6" t="s">
        <v>130</v>
      </c>
      <c r="C53" s="6" t="s">
        <v>16</v>
      </c>
      <c r="D53" s="6" t="s">
        <v>123</v>
      </c>
      <c r="E53" s="6" t="s">
        <v>96</v>
      </c>
      <c r="F53" s="6" t="s">
        <v>124</v>
      </c>
      <c r="G53" s="7">
        <v>0.4</v>
      </c>
      <c r="H53" s="7" t="s">
        <v>98</v>
      </c>
      <c r="I53" s="6" t="s">
        <v>125</v>
      </c>
      <c r="J53" s="8" t="s">
        <v>93</v>
      </c>
    </row>
    <row r="54" spans="1:10" x14ac:dyDescent="0.3">
      <c r="A54" s="6" t="s">
        <v>50</v>
      </c>
      <c r="B54" s="6" t="s">
        <v>131</v>
      </c>
      <c r="C54" s="6" t="s">
        <v>16</v>
      </c>
      <c r="D54" s="6" t="s">
        <v>123</v>
      </c>
      <c r="E54" s="6" t="s">
        <v>96</v>
      </c>
      <c r="F54" s="6" t="s">
        <v>124</v>
      </c>
      <c r="G54" s="7">
        <v>0.4</v>
      </c>
      <c r="H54" s="7" t="s">
        <v>98</v>
      </c>
      <c r="I54" s="6" t="s">
        <v>125</v>
      </c>
      <c r="J54" s="8" t="s">
        <v>93</v>
      </c>
    </row>
    <row r="55" spans="1:10" x14ac:dyDescent="0.3">
      <c r="A55" s="6" t="s">
        <v>51</v>
      </c>
      <c r="B55" s="6" t="s">
        <v>132</v>
      </c>
      <c r="C55" s="6" t="s">
        <v>16</v>
      </c>
      <c r="D55" s="6" t="s">
        <v>123</v>
      </c>
      <c r="E55" s="6" t="s">
        <v>96</v>
      </c>
      <c r="F55" s="6" t="s">
        <v>124</v>
      </c>
      <c r="G55" s="7">
        <v>0.4</v>
      </c>
      <c r="H55" s="7" t="s">
        <v>98</v>
      </c>
      <c r="I55" s="6" t="s">
        <v>125</v>
      </c>
      <c r="J55" s="8" t="s">
        <v>93</v>
      </c>
    </row>
    <row r="56" spans="1:10" x14ac:dyDescent="0.3">
      <c r="A56" s="6" t="s">
        <v>52</v>
      </c>
      <c r="B56" s="6" t="s">
        <v>133</v>
      </c>
      <c r="C56" s="6" t="s">
        <v>16</v>
      </c>
      <c r="D56" s="6" t="s">
        <v>123</v>
      </c>
      <c r="E56" s="6" t="s">
        <v>96</v>
      </c>
      <c r="F56" s="6" t="s">
        <v>124</v>
      </c>
      <c r="G56" s="7">
        <v>0.4</v>
      </c>
      <c r="H56" s="7" t="s">
        <v>98</v>
      </c>
      <c r="I56" s="6" t="s">
        <v>125</v>
      </c>
      <c r="J56" s="8" t="s">
        <v>93</v>
      </c>
    </row>
    <row r="57" spans="1:10" x14ac:dyDescent="0.3">
      <c r="A57" s="6" t="s">
        <v>53</v>
      </c>
      <c r="B57" s="6" t="s">
        <v>134</v>
      </c>
      <c r="C57" s="6" t="s">
        <v>16</v>
      </c>
      <c r="D57" s="6" t="s">
        <v>123</v>
      </c>
      <c r="E57" s="6" t="s">
        <v>96</v>
      </c>
      <c r="F57" s="6" t="s">
        <v>124</v>
      </c>
      <c r="G57" s="7">
        <v>0.4</v>
      </c>
      <c r="H57" s="7" t="s">
        <v>98</v>
      </c>
      <c r="I57" s="6" t="s">
        <v>125</v>
      </c>
      <c r="J57" s="8" t="s">
        <v>93</v>
      </c>
    </row>
    <row r="58" spans="1:10" x14ac:dyDescent="0.3">
      <c r="A58" s="6" t="s">
        <v>54</v>
      </c>
      <c r="B58" s="6" t="s">
        <v>135</v>
      </c>
      <c r="C58" s="6" t="s">
        <v>16</v>
      </c>
      <c r="D58" s="6" t="s">
        <v>123</v>
      </c>
      <c r="E58" s="6" t="s">
        <v>96</v>
      </c>
      <c r="F58" s="6" t="s">
        <v>124</v>
      </c>
      <c r="G58" s="7">
        <v>0.4</v>
      </c>
      <c r="H58" s="7" t="s">
        <v>98</v>
      </c>
      <c r="I58" s="6" t="s">
        <v>125</v>
      </c>
      <c r="J58" s="8" t="s">
        <v>93</v>
      </c>
    </row>
    <row r="59" spans="1:10" x14ac:dyDescent="0.3">
      <c r="A59" s="6" t="s">
        <v>57</v>
      </c>
      <c r="B59" s="6" t="s">
        <v>136</v>
      </c>
      <c r="C59" s="6" t="s">
        <v>16</v>
      </c>
      <c r="D59" s="6" t="s">
        <v>123</v>
      </c>
      <c r="E59" s="6" t="s">
        <v>96</v>
      </c>
      <c r="F59" s="6" t="s">
        <v>124</v>
      </c>
      <c r="G59" s="7">
        <v>0.4</v>
      </c>
      <c r="H59" s="7" t="s">
        <v>98</v>
      </c>
      <c r="I59" s="6" t="s">
        <v>125</v>
      </c>
      <c r="J59" s="8" t="s">
        <v>93</v>
      </c>
    </row>
    <row r="60" spans="1:10" x14ac:dyDescent="0.3">
      <c r="A60" s="6" t="s">
        <v>55</v>
      </c>
      <c r="B60" s="6" t="s">
        <v>137</v>
      </c>
      <c r="C60" s="6" t="s">
        <v>16</v>
      </c>
      <c r="D60" s="6" t="s">
        <v>123</v>
      </c>
      <c r="E60" s="6" t="s">
        <v>96</v>
      </c>
      <c r="F60" s="6" t="s">
        <v>124</v>
      </c>
      <c r="G60" s="7">
        <v>0.4</v>
      </c>
      <c r="H60" s="7" t="s">
        <v>98</v>
      </c>
      <c r="I60" s="6" t="s">
        <v>125</v>
      </c>
      <c r="J60" s="8" t="s">
        <v>93</v>
      </c>
    </row>
    <row r="61" spans="1:10" x14ac:dyDescent="0.3">
      <c r="A61" s="6" t="s">
        <v>56</v>
      </c>
      <c r="B61" s="6" t="s">
        <v>138</v>
      </c>
      <c r="C61" s="6" t="s">
        <v>16</v>
      </c>
      <c r="D61" s="6" t="s">
        <v>123</v>
      </c>
      <c r="E61" s="6" t="s">
        <v>96</v>
      </c>
      <c r="F61" s="6" t="s">
        <v>124</v>
      </c>
      <c r="G61" s="7">
        <v>0.4</v>
      </c>
      <c r="H61" s="7" t="s">
        <v>98</v>
      </c>
      <c r="I61" s="6" t="s">
        <v>125</v>
      </c>
      <c r="J61" s="8" t="s">
        <v>93</v>
      </c>
    </row>
    <row r="62" spans="1:10" x14ac:dyDescent="0.3">
      <c r="A62" s="6" t="s">
        <v>64</v>
      </c>
      <c r="B62" s="6" t="s">
        <v>139</v>
      </c>
      <c r="C62" s="6" t="s">
        <v>16</v>
      </c>
      <c r="D62" s="6" t="s">
        <v>123</v>
      </c>
      <c r="E62" s="6" t="s">
        <v>96</v>
      </c>
      <c r="F62" s="6" t="s">
        <v>124</v>
      </c>
      <c r="G62" s="7">
        <v>0.4</v>
      </c>
      <c r="H62" s="7" t="s">
        <v>98</v>
      </c>
      <c r="I62" s="6" t="s">
        <v>125</v>
      </c>
      <c r="J62" s="8" t="s">
        <v>93</v>
      </c>
    </row>
    <row r="63" spans="1:10" x14ac:dyDescent="0.3">
      <c r="A63" s="6" t="s">
        <v>58</v>
      </c>
      <c r="B63" s="6" t="s">
        <v>140</v>
      </c>
      <c r="C63" s="6" t="s">
        <v>16</v>
      </c>
      <c r="D63" s="6" t="s">
        <v>123</v>
      </c>
      <c r="E63" s="6" t="s">
        <v>96</v>
      </c>
      <c r="F63" s="6" t="s">
        <v>124</v>
      </c>
      <c r="G63" s="7">
        <v>0.4</v>
      </c>
      <c r="H63" s="7" t="s">
        <v>98</v>
      </c>
      <c r="I63" s="6" t="s">
        <v>125</v>
      </c>
      <c r="J63" s="8" t="s">
        <v>93</v>
      </c>
    </row>
    <row r="64" spans="1:10" x14ac:dyDescent="0.3">
      <c r="A64" s="6" t="s">
        <v>59</v>
      </c>
      <c r="B64" s="6" t="s">
        <v>141</v>
      </c>
      <c r="C64" s="6" t="s">
        <v>16</v>
      </c>
      <c r="D64" s="6" t="s">
        <v>123</v>
      </c>
      <c r="E64" s="6" t="s">
        <v>96</v>
      </c>
      <c r="F64" s="6" t="s">
        <v>124</v>
      </c>
      <c r="G64" s="7">
        <v>0.4</v>
      </c>
      <c r="H64" s="7" t="s">
        <v>98</v>
      </c>
      <c r="I64" s="6" t="s">
        <v>125</v>
      </c>
      <c r="J64" s="8" t="s">
        <v>93</v>
      </c>
    </row>
    <row r="65" spans="1:10" x14ac:dyDescent="0.3">
      <c r="A65" s="6" t="s">
        <v>60</v>
      </c>
      <c r="B65" s="6" t="s">
        <v>142</v>
      </c>
      <c r="C65" s="6" t="s">
        <v>16</v>
      </c>
      <c r="D65" s="6" t="s">
        <v>123</v>
      </c>
      <c r="E65" s="6" t="s">
        <v>96</v>
      </c>
      <c r="F65" s="6" t="s">
        <v>124</v>
      </c>
      <c r="G65" s="7">
        <v>0.4</v>
      </c>
      <c r="H65" s="7" t="s">
        <v>98</v>
      </c>
      <c r="I65" s="6" t="s">
        <v>125</v>
      </c>
      <c r="J65" s="8" t="s">
        <v>93</v>
      </c>
    </row>
    <row r="66" spans="1:10" x14ac:dyDescent="0.3">
      <c r="A66" s="6" t="s">
        <v>63</v>
      </c>
      <c r="B66" s="6" t="s">
        <v>143</v>
      </c>
      <c r="C66" s="6" t="s">
        <v>16</v>
      </c>
      <c r="D66" s="6" t="s">
        <v>123</v>
      </c>
      <c r="E66" s="6" t="s">
        <v>96</v>
      </c>
      <c r="F66" s="6" t="s">
        <v>124</v>
      </c>
      <c r="G66" s="7">
        <v>0.4</v>
      </c>
      <c r="H66" s="7" t="s">
        <v>98</v>
      </c>
      <c r="I66" s="6" t="s">
        <v>125</v>
      </c>
      <c r="J66" s="8" t="s">
        <v>93</v>
      </c>
    </row>
    <row r="67" spans="1:10" x14ac:dyDescent="0.3">
      <c r="A67" s="6" t="s">
        <v>69</v>
      </c>
      <c r="B67" s="6" t="s">
        <v>144</v>
      </c>
      <c r="C67" s="6" t="s">
        <v>15</v>
      </c>
      <c r="D67" s="6" t="s">
        <v>145</v>
      </c>
      <c r="E67" s="6" t="s">
        <v>96</v>
      </c>
      <c r="F67" s="6" t="s">
        <v>124</v>
      </c>
      <c r="G67" s="7">
        <v>0.4</v>
      </c>
      <c r="H67" s="7" t="s">
        <v>98</v>
      </c>
      <c r="I67" s="6" t="s">
        <v>146</v>
      </c>
      <c r="J67" s="8" t="s">
        <v>93</v>
      </c>
    </row>
    <row r="68" spans="1:10" x14ac:dyDescent="0.3">
      <c r="A68" s="6" t="s">
        <v>65</v>
      </c>
      <c r="B68" s="6" t="s">
        <v>147</v>
      </c>
      <c r="C68" s="6" t="s">
        <v>15</v>
      </c>
      <c r="D68" s="6" t="s">
        <v>145</v>
      </c>
      <c r="E68" s="6" t="s">
        <v>96</v>
      </c>
      <c r="F68" s="6" t="s">
        <v>124</v>
      </c>
      <c r="G68" s="7">
        <v>0.4</v>
      </c>
      <c r="H68" s="7" t="s">
        <v>98</v>
      </c>
      <c r="I68" s="6" t="s">
        <v>146</v>
      </c>
      <c r="J68" s="8" t="s">
        <v>93</v>
      </c>
    </row>
    <row r="69" spans="1:10" x14ac:dyDescent="0.3">
      <c r="A69" s="6" t="s">
        <v>66</v>
      </c>
      <c r="B69" s="6" t="s">
        <v>148</v>
      </c>
      <c r="C69" s="6" t="s">
        <v>15</v>
      </c>
      <c r="D69" s="6" t="s">
        <v>145</v>
      </c>
      <c r="E69" s="6" t="s">
        <v>96</v>
      </c>
      <c r="F69" s="6" t="s">
        <v>124</v>
      </c>
      <c r="G69" s="7">
        <v>0.4</v>
      </c>
      <c r="H69" s="7" t="s">
        <v>98</v>
      </c>
      <c r="I69" s="6" t="s">
        <v>146</v>
      </c>
      <c r="J69" s="8" t="s">
        <v>93</v>
      </c>
    </row>
    <row r="70" spans="1:10" x14ac:dyDescent="0.3">
      <c r="A70" s="6" t="s">
        <v>67</v>
      </c>
      <c r="B70" s="6" t="s">
        <v>149</v>
      </c>
      <c r="C70" s="6" t="s">
        <v>15</v>
      </c>
      <c r="D70" s="6" t="s">
        <v>145</v>
      </c>
      <c r="E70" s="6" t="s">
        <v>96</v>
      </c>
      <c r="F70" s="6" t="s">
        <v>124</v>
      </c>
      <c r="G70" s="7">
        <v>0.4</v>
      </c>
      <c r="H70" s="7" t="s">
        <v>98</v>
      </c>
      <c r="I70" s="6" t="s">
        <v>146</v>
      </c>
      <c r="J70" s="8" t="s">
        <v>93</v>
      </c>
    </row>
    <row r="71" spans="1:10" x14ac:dyDescent="0.3">
      <c r="A71" s="6" t="s">
        <v>72</v>
      </c>
      <c r="B71" s="6" t="s">
        <v>150</v>
      </c>
      <c r="C71" s="6" t="s">
        <v>15</v>
      </c>
      <c r="D71" s="6" t="s">
        <v>145</v>
      </c>
      <c r="E71" s="6" t="s">
        <v>96</v>
      </c>
      <c r="F71" s="6" t="s">
        <v>124</v>
      </c>
      <c r="G71" s="7">
        <v>0.4</v>
      </c>
      <c r="H71" s="7" t="s">
        <v>98</v>
      </c>
      <c r="I71" s="6" t="s">
        <v>146</v>
      </c>
      <c r="J71" s="8" t="s">
        <v>93</v>
      </c>
    </row>
    <row r="72" spans="1:10" x14ac:dyDescent="0.3">
      <c r="A72" s="6" t="s">
        <v>73</v>
      </c>
      <c r="B72" s="6" t="s">
        <v>151</v>
      </c>
      <c r="C72" s="6" t="s">
        <v>15</v>
      </c>
      <c r="D72" s="6" t="s">
        <v>145</v>
      </c>
      <c r="E72" s="6" t="s">
        <v>96</v>
      </c>
      <c r="F72" s="6" t="s">
        <v>124</v>
      </c>
      <c r="G72" s="7">
        <v>0.4</v>
      </c>
      <c r="H72" s="7" t="s">
        <v>98</v>
      </c>
      <c r="I72" s="6" t="s">
        <v>146</v>
      </c>
      <c r="J72" s="8" t="s">
        <v>93</v>
      </c>
    </row>
    <row r="73" spans="1:10" x14ac:dyDescent="0.3">
      <c r="A73" s="6" t="s">
        <v>74</v>
      </c>
      <c r="B73" s="6" t="s">
        <v>152</v>
      </c>
      <c r="C73" s="6" t="s">
        <v>15</v>
      </c>
      <c r="D73" s="6" t="s">
        <v>145</v>
      </c>
      <c r="E73" s="6" t="s">
        <v>96</v>
      </c>
      <c r="F73" s="6" t="s">
        <v>124</v>
      </c>
      <c r="G73" s="7">
        <v>0.4</v>
      </c>
      <c r="H73" s="7" t="s">
        <v>98</v>
      </c>
      <c r="I73" s="6" t="s">
        <v>146</v>
      </c>
      <c r="J73" s="8" t="s">
        <v>93</v>
      </c>
    </row>
    <row r="74" spans="1:10" x14ac:dyDescent="0.3">
      <c r="A74" s="6" t="s">
        <v>75</v>
      </c>
      <c r="B74" s="6" t="s">
        <v>153</v>
      </c>
      <c r="C74" s="6" t="s">
        <v>15</v>
      </c>
      <c r="D74" s="6" t="s">
        <v>145</v>
      </c>
      <c r="E74" s="6" t="s">
        <v>96</v>
      </c>
      <c r="F74" s="6" t="s">
        <v>124</v>
      </c>
      <c r="G74" s="7">
        <v>0.4</v>
      </c>
      <c r="H74" s="7" t="s">
        <v>98</v>
      </c>
      <c r="I74" s="6" t="s">
        <v>146</v>
      </c>
      <c r="J74" s="8" t="s">
        <v>93</v>
      </c>
    </row>
    <row r="75" spans="1:10" x14ac:dyDescent="0.3">
      <c r="A75" s="6" t="s">
        <v>70</v>
      </c>
      <c r="B75" s="6" t="s">
        <v>154</v>
      </c>
      <c r="C75" s="6" t="s">
        <v>15</v>
      </c>
      <c r="D75" s="6" t="s">
        <v>145</v>
      </c>
      <c r="E75" s="6" t="s">
        <v>96</v>
      </c>
      <c r="F75" s="6" t="s">
        <v>124</v>
      </c>
      <c r="G75" s="7">
        <v>0.4</v>
      </c>
      <c r="H75" s="7" t="s">
        <v>98</v>
      </c>
      <c r="I75" s="6" t="s">
        <v>146</v>
      </c>
      <c r="J75" s="8" t="s">
        <v>93</v>
      </c>
    </row>
    <row r="76" spans="1:10" x14ac:dyDescent="0.3">
      <c r="A76" s="6" t="s">
        <v>71</v>
      </c>
      <c r="B76" s="6" t="s">
        <v>155</v>
      </c>
      <c r="C76" s="6" t="s">
        <v>15</v>
      </c>
      <c r="D76" s="6" t="s">
        <v>145</v>
      </c>
      <c r="E76" s="6" t="s">
        <v>96</v>
      </c>
      <c r="F76" s="6" t="s">
        <v>124</v>
      </c>
      <c r="G76" s="7">
        <v>0.4</v>
      </c>
      <c r="H76" s="7" t="s">
        <v>98</v>
      </c>
      <c r="I76" s="6" t="s">
        <v>146</v>
      </c>
      <c r="J76" s="8" t="s">
        <v>93</v>
      </c>
    </row>
    <row r="77" spans="1:10" x14ac:dyDescent="0.3">
      <c r="A77" s="6" t="s">
        <v>68</v>
      </c>
      <c r="B77" s="6" t="s">
        <v>156</v>
      </c>
      <c r="C77" s="6" t="s">
        <v>15</v>
      </c>
      <c r="D77" s="6" t="s">
        <v>145</v>
      </c>
      <c r="E77" s="6" t="s">
        <v>96</v>
      </c>
      <c r="F77" s="6" t="s">
        <v>124</v>
      </c>
      <c r="G77" s="7">
        <v>0.4</v>
      </c>
      <c r="H77" s="7" t="s">
        <v>98</v>
      </c>
      <c r="I77" s="6" t="s">
        <v>146</v>
      </c>
      <c r="J77" s="8" t="s">
        <v>93</v>
      </c>
    </row>
    <row r="78" spans="1:10" x14ac:dyDescent="0.3">
      <c r="A78" s="6" t="s">
        <v>69</v>
      </c>
      <c r="B78" s="6" t="s">
        <v>144</v>
      </c>
      <c r="C78" s="6" t="s">
        <v>15</v>
      </c>
      <c r="D78" s="6" t="s">
        <v>145</v>
      </c>
      <c r="E78" s="6" t="s">
        <v>96</v>
      </c>
      <c r="F78" s="6" t="s">
        <v>124</v>
      </c>
      <c r="G78" s="7">
        <v>0.4</v>
      </c>
      <c r="H78" s="7" t="s">
        <v>98</v>
      </c>
      <c r="I78" s="6" t="s">
        <v>146</v>
      </c>
      <c r="J78" s="8" t="s">
        <v>93</v>
      </c>
    </row>
    <row r="79" spans="1:10" x14ac:dyDescent="0.3">
      <c r="A79" s="6" t="s">
        <v>65</v>
      </c>
      <c r="B79" s="6" t="s">
        <v>147</v>
      </c>
      <c r="C79" s="6" t="s">
        <v>15</v>
      </c>
      <c r="D79" s="6" t="s">
        <v>145</v>
      </c>
      <c r="E79" s="6" t="s">
        <v>96</v>
      </c>
      <c r="F79" s="6" t="s">
        <v>124</v>
      </c>
      <c r="G79" s="7">
        <v>0.4</v>
      </c>
      <c r="H79" s="7" t="s">
        <v>98</v>
      </c>
      <c r="I79" s="6" t="s">
        <v>146</v>
      </c>
      <c r="J79" s="8" t="s">
        <v>93</v>
      </c>
    </row>
    <row r="80" spans="1:10" x14ac:dyDescent="0.3">
      <c r="A80" s="6" t="s">
        <v>66</v>
      </c>
      <c r="B80" s="6" t="s">
        <v>148</v>
      </c>
      <c r="C80" s="6" t="s">
        <v>15</v>
      </c>
      <c r="D80" s="6" t="s">
        <v>145</v>
      </c>
      <c r="E80" s="6" t="s">
        <v>96</v>
      </c>
      <c r="F80" s="6" t="s">
        <v>124</v>
      </c>
      <c r="G80" s="7">
        <v>0.4</v>
      </c>
      <c r="H80" s="7" t="s">
        <v>98</v>
      </c>
      <c r="I80" s="6" t="s">
        <v>146</v>
      </c>
      <c r="J80" s="8" t="s">
        <v>93</v>
      </c>
    </row>
    <row r="81" spans="1:10" x14ac:dyDescent="0.3">
      <c r="A81" s="6" t="s">
        <v>67</v>
      </c>
      <c r="B81" s="6" t="s">
        <v>149</v>
      </c>
      <c r="C81" s="6" t="s">
        <v>15</v>
      </c>
      <c r="D81" s="6" t="s">
        <v>145</v>
      </c>
      <c r="E81" s="6" t="s">
        <v>96</v>
      </c>
      <c r="F81" s="6" t="s">
        <v>124</v>
      </c>
      <c r="G81" s="7">
        <v>0.4</v>
      </c>
      <c r="H81" s="7" t="s">
        <v>98</v>
      </c>
      <c r="I81" s="6" t="s">
        <v>146</v>
      </c>
      <c r="J81" s="8" t="s">
        <v>93</v>
      </c>
    </row>
    <row r="82" spans="1:10" x14ac:dyDescent="0.3">
      <c r="A82" s="6" t="s">
        <v>72</v>
      </c>
      <c r="B82" s="6" t="s">
        <v>150</v>
      </c>
      <c r="C82" s="6" t="s">
        <v>15</v>
      </c>
      <c r="D82" s="6" t="s">
        <v>145</v>
      </c>
      <c r="E82" s="6" t="s">
        <v>96</v>
      </c>
      <c r="F82" s="6" t="s">
        <v>124</v>
      </c>
      <c r="G82" s="7">
        <v>0.4</v>
      </c>
      <c r="H82" s="7" t="s">
        <v>98</v>
      </c>
      <c r="I82" s="6" t="s">
        <v>146</v>
      </c>
      <c r="J82" s="8" t="s">
        <v>93</v>
      </c>
    </row>
    <row r="83" spans="1:10" x14ac:dyDescent="0.3">
      <c r="A83" s="6" t="s">
        <v>73</v>
      </c>
      <c r="B83" s="6" t="s">
        <v>151</v>
      </c>
      <c r="C83" s="6" t="s">
        <v>15</v>
      </c>
      <c r="D83" s="6" t="s">
        <v>145</v>
      </c>
      <c r="E83" s="6" t="s">
        <v>96</v>
      </c>
      <c r="F83" s="6" t="s">
        <v>124</v>
      </c>
      <c r="G83" s="7">
        <v>0.4</v>
      </c>
      <c r="H83" s="7" t="s">
        <v>98</v>
      </c>
      <c r="I83" s="6" t="s">
        <v>146</v>
      </c>
      <c r="J83" s="8" t="s">
        <v>93</v>
      </c>
    </row>
    <row r="84" spans="1:10" x14ac:dyDescent="0.3">
      <c r="A84" s="6" t="s">
        <v>74</v>
      </c>
      <c r="B84" s="6" t="s">
        <v>152</v>
      </c>
      <c r="C84" s="6" t="s">
        <v>15</v>
      </c>
      <c r="D84" s="6" t="s">
        <v>145</v>
      </c>
      <c r="E84" s="6" t="s">
        <v>96</v>
      </c>
      <c r="F84" s="6" t="s">
        <v>124</v>
      </c>
      <c r="G84" s="7">
        <v>0.4</v>
      </c>
      <c r="H84" s="7" t="s">
        <v>98</v>
      </c>
      <c r="I84" s="6" t="s">
        <v>146</v>
      </c>
      <c r="J84" s="8" t="s">
        <v>93</v>
      </c>
    </row>
    <row r="85" spans="1:10" x14ac:dyDescent="0.3">
      <c r="A85" s="6" t="s">
        <v>75</v>
      </c>
      <c r="B85" s="6" t="s">
        <v>153</v>
      </c>
      <c r="C85" s="6" t="s">
        <v>15</v>
      </c>
      <c r="D85" s="6" t="s">
        <v>145</v>
      </c>
      <c r="E85" s="6" t="s">
        <v>96</v>
      </c>
      <c r="F85" s="6" t="s">
        <v>124</v>
      </c>
      <c r="G85" s="7">
        <v>0.4</v>
      </c>
      <c r="H85" s="7" t="s">
        <v>98</v>
      </c>
      <c r="I85" s="6" t="s">
        <v>146</v>
      </c>
      <c r="J85" s="8" t="s">
        <v>93</v>
      </c>
    </row>
    <row r="86" spans="1:10" x14ac:dyDescent="0.3">
      <c r="A86" s="6" t="s">
        <v>70</v>
      </c>
      <c r="B86" s="6" t="s">
        <v>154</v>
      </c>
      <c r="C86" s="6" t="s">
        <v>15</v>
      </c>
      <c r="D86" s="6" t="s">
        <v>145</v>
      </c>
      <c r="E86" s="6" t="s">
        <v>96</v>
      </c>
      <c r="F86" s="6" t="s">
        <v>124</v>
      </c>
      <c r="G86" s="7">
        <v>0.4</v>
      </c>
      <c r="H86" s="7" t="s">
        <v>98</v>
      </c>
      <c r="I86" s="6" t="s">
        <v>146</v>
      </c>
      <c r="J86" s="8" t="s">
        <v>93</v>
      </c>
    </row>
    <row r="87" spans="1:10" x14ac:dyDescent="0.3">
      <c r="A87" s="6" t="s">
        <v>71</v>
      </c>
      <c r="B87" s="6" t="s">
        <v>155</v>
      </c>
      <c r="C87" s="6" t="s">
        <v>15</v>
      </c>
      <c r="D87" s="6" t="s">
        <v>145</v>
      </c>
      <c r="E87" s="6" t="s">
        <v>96</v>
      </c>
      <c r="F87" s="6" t="s">
        <v>124</v>
      </c>
      <c r="G87" s="7">
        <v>0.4</v>
      </c>
      <c r="H87" s="7" t="s">
        <v>98</v>
      </c>
      <c r="I87" s="6" t="s">
        <v>146</v>
      </c>
      <c r="J87" s="8" t="s">
        <v>93</v>
      </c>
    </row>
    <row r="88" spans="1:10" x14ac:dyDescent="0.3">
      <c r="A88" s="6" t="s">
        <v>68</v>
      </c>
      <c r="B88" s="6" t="s">
        <v>156</v>
      </c>
      <c r="C88" s="6" t="s">
        <v>15</v>
      </c>
      <c r="D88" s="6" t="s">
        <v>145</v>
      </c>
      <c r="E88" s="6" t="s">
        <v>96</v>
      </c>
      <c r="F88" s="6" t="s">
        <v>124</v>
      </c>
      <c r="G88" s="7">
        <v>0.4</v>
      </c>
      <c r="H88" s="7" t="s">
        <v>98</v>
      </c>
      <c r="I88" s="6" t="s">
        <v>146</v>
      </c>
      <c r="J88" s="8" t="s">
        <v>93</v>
      </c>
    </row>
    <row r="89" spans="1:10" x14ac:dyDescent="0.3">
      <c r="A89" s="6" t="s">
        <v>76</v>
      </c>
      <c r="B89" s="6" t="s">
        <v>157</v>
      </c>
      <c r="C89" s="6" t="s">
        <v>17</v>
      </c>
      <c r="D89" s="6" t="s">
        <v>158</v>
      </c>
      <c r="E89" s="6" t="s">
        <v>96</v>
      </c>
      <c r="F89" s="6" t="s">
        <v>97</v>
      </c>
      <c r="G89" s="7">
        <v>0.4</v>
      </c>
      <c r="H89" s="7" t="s">
        <v>98</v>
      </c>
      <c r="I89" s="6" t="s">
        <v>108</v>
      </c>
      <c r="J89" s="8" t="s">
        <v>93</v>
      </c>
    </row>
    <row r="90" spans="1:10" x14ac:dyDescent="0.3">
      <c r="A90" s="6" t="s">
        <v>76</v>
      </c>
      <c r="B90" s="6" t="s">
        <v>157</v>
      </c>
      <c r="C90" s="6" t="s">
        <v>17</v>
      </c>
      <c r="D90" s="6" t="s">
        <v>158</v>
      </c>
      <c r="E90" s="6" t="s">
        <v>96</v>
      </c>
      <c r="F90" s="6" t="s">
        <v>97</v>
      </c>
      <c r="G90" s="7">
        <v>0.4</v>
      </c>
      <c r="H90" s="7" t="s">
        <v>98</v>
      </c>
      <c r="I90" s="6" t="s">
        <v>108</v>
      </c>
      <c r="J90" s="8" t="s">
        <v>93</v>
      </c>
    </row>
    <row r="91" spans="1:10" x14ac:dyDescent="0.3">
      <c r="A91" s="6" t="s">
        <v>76</v>
      </c>
      <c r="B91" s="6" t="s">
        <v>157</v>
      </c>
      <c r="C91" s="6" t="s">
        <v>17</v>
      </c>
      <c r="D91" s="6" t="s">
        <v>158</v>
      </c>
      <c r="E91" s="6" t="s">
        <v>96</v>
      </c>
      <c r="F91" s="6" t="s">
        <v>97</v>
      </c>
      <c r="G91" s="7">
        <v>0.4</v>
      </c>
      <c r="H91" s="7" t="s">
        <v>98</v>
      </c>
      <c r="I91" s="6" t="s">
        <v>108</v>
      </c>
      <c r="J91" s="8" t="s">
        <v>93</v>
      </c>
    </row>
    <row r="92" spans="1:10" x14ac:dyDescent="0.3">
      <c r="A92" s="6" t="s">
        <v>77</v>
      </c>
      <c r="B92" s="6" t="s">
        <v>159</v>
      </c>
      <c r="C92" s="6" t="s">
        <v>18</v>
      </c>
      <c r="D92" s="6" t="s">
        <v>158</v>
      </c>
      <c r="E92" s="6" t="s">
        <v>96</v>
      </c>
      <c r="F92" s="6" t="s">
        <v>97</v>
      </c>
      <c r="G92" s="7">
        <v>0.4</v>
      </c>
      <c r="H92" s="7" t="s">
        <v>98</v>
      </c>
      <c r="I92" s="6" t="s">
        <v>108</v>
      </c>
      <c r="J92" s="8" t="s">
        <v>93</v>
      </c>
    </row>
    <row r="93" spans="1:10" x14ac:dyDescent="0.3">
      <c r="A93" s="6" t="s">
        <v>77</v>
      </c>
      <c r="B93" s="6" t="s">
        <v>159</v>
      </c>
      <c r="C93" s="6" t="s">
        <v>18</v>
      </c>
      <c r="D93" s="6" t="s">
        <v>158</v>
      </c>
      <c r="E93" s="6" t="s">
        <v>96</v>
      </c>
      <c r="F93" s="6" t="s">
        <v>97</v>
      </c>
      <c r="G93" s="7">
        <v>0.4</v>
      </c>
      <c r="H93" s="7" t="s">
        <v>98</v>
      </c>
      <c r="I93" s="6" t="s">
        <v>108</v>
      </c>
      <c r="J93" s="8" t="s">
        <v>93</v>
      </c>
    </row>
    <row r="94" spans="1:10" x14ac:dyDescent="0.3">
      <c r="A94" s="6" t="s">
        <v>77</v>
      </c>
      <c r="B94" s="6" t="s">
        <v>159</v>
      </c>
      <c r="C94" s="6" t="s">
        <v>18</v>
      </c>
      <c r="D94" s="6" t="s">
        <v>158</v>
      </c>
      <c r="E94" s="6" t="s">
        <v>96</v>
      </c>
      <c r="F94" s="6" t="s">
        <v>97</v>
      </c>
      <c r="G94" s="7">
        <v>0.4</v>
      </c>
      <c r="H94" s="7" t="s">
        <v>98</v>
      </c>
      <c r="I94" s="6" t="s">
        <v>108</v>
      </c>
      <c r="J94" s="8" t="s">
        <v>93</v>
      </c>
    </row>
    <row r="95" spans="1:10" x14ac:dyDescent="0.3">
      <c r="A95" s="6" t="s">
        <v>85</v>
      </c>
      <c r="B95" s="6" t="s">
        <v>92</v>
      </c>
      <c r="C95" s="6" t="s">
        <v>196</v>
      </c>
      <c r="D95" s="6" t="s">
        <v>160</v>
      </c>
      <c r="E95" s="6" t="s">
        <v>96</v>
      </c>
      <c r="F95" s="6" t="s">
        <v>97</v>
      </c>
      <c r="G95" s="7">
        <v>0.4</v>
      </c>
      <c r="H95" s="7" t="s">
        <v>98</v>
      </c>
      <c r="I95" s="6" t="s">
        <v>161</v>
      </c>
      <c r="J95" s="8" t="s">
        <v>93</v>
      </c>
    </row>
    <row r="96" spans="1:10" x14ac:dyDescent="0.3">
      <c r="A96" s="6" t="s">
        <v>83</v>
      </c>
      <c r="B96" s="6" t="s">
        <v>162</v>
      </c>
      <c r="C96" s="6" t="s">
        <v>20</v>
      </c>
      <c r="D96" s="6" t="s">
        <v>163</v>
      </c>
      <c r="E96" s="6" t="s">
        <v>96</v>
      </c>
      <c r="F96" s="6" t="s">
        <v>124</v>
      </c>
      <c r="G96" s="7">
        <v>0.4</v>
      </c>
      <c r="H96" s="7" t="s">
        <v>98</v>
      </c>
      <c r="I96" s="6" t="s">
        <v>164</v>
      </c>
      <c r="J96" s="8" t="s">
        <v>93</v>
      </c>
    </row>
    <row r="97" spans="1:10" x14ac:dyDescent="0.3">
      <c r="A97" s="6" t="s">
        <v>82</v>
      </c>
      <c r="B97" s="6" t="s">
        <v>165</v>
      </c>
      <c r="C97" s="6" t="s">
        <v>20</v>
      </c>
      <c r="D97" s="6" t="s">
        <v>163</v>
      </c>
      <c r="E97" s="6" t="s">
        <v>96</v>
      </c>
      <c r="F97" s="6" t="s">
        <v>124</v>
      </c>
      <c r="G97" s="7">
        <v>0.4</v>
      </c>
      <c r="H97" s="7" t="s">
        <v>98</v>
      </c>
      <c r="I97" s="6" t="s">
        <v>164</v>
      </c>
      <c r="J97" s="8" t="s">
        <v>93</v>
      </c>
    </row>
    <row r="98" spans="1:10" x14ac:dyDescent="0.3">
      <c r="A98" s="8" t="s">
        <v>91</v>
      </c>
      <c r="B98" s="6" t="s">
        <v>92</v>
      </c>
      <c r="C98" s="6" t="s">
        <v>166</v>
      </c>
      <c r="D98" s="6" t="s">
        <v>167</v>
      </c>
      <c r="E98" s="6" t="s">
        <v>96</v>
      </c>
      <c r="F98" s="6" t="s">
        <v>97</v>
      </c>
      <c r="G98" s="7">
        <v>0.4</v>
      </c>
      <c r="H98" s="7" t="s">
        <v>98</v>
      </c>
      <c r="I98" s="6" t="s">
        <v>161</v>
      </c>
      <c r="J98" s="8" t="s">
        <v>93</v>
      </c>
    </row>
    <row r="99" spans="1:10" ht="18" customHeight="1" x14ac:dyDescent="0.3">
      <c r="A99" s="6" t="s">
        <v>84</v>
      </c>
      <c r="B99" s="6" t="s">
        <v>92</v>
      </c>
      <c r="C99" s="6" t="s">
        <v>24</v>
      </c>
      <c r="D99" s="19" t="s">
        <v>168</v>
      </c>
      <c r="E99" s="6" t="s">
        <v>96</v>
      </c>
      <c r="F99" s="6" t="s">
        <v>97</v>
      </c>
      <c r="G99" s="7">
        <v>0.4</v>
      </c>
      <c r="H99" s="7" t="s">
        <v>98</v>
      </c>
      <c r="I99" s="6" t="s">
        <v>161</v>
      </c>
      <c r="J99" s="8" t="s">
        <v>93</v>
      </c>
    </row>
    <row r="100" spans="1:10" ht="17.25" customHeight="1" x14ac:dyDescent="0.3">
      <c r="A100" s="6" t="s">
        <v>84</v>
      </c>
      <c r="B100" s="6" t="s">
        <v>92</v>
      </c>
      <c r="C100" s="6" t="s">
        <v>24</v>
      </c>
      <c r="D100" s="19" t="s">
        <v>168</v>
      </c>
      <c r="E100" s="6" t="s">
        <v>96</v>
      </c>
      <c r="F100" s="6" t="s">
        <v>97</v>
      </c>
      <c r="G100" s="7">
        <v>0.4</v>
      </c>
      <c r="H100" s="7" t="s">
        <v>98</v>
      </c>
      <c r="I100" s="6" t="s">
        <v>161</v>
      </c>
      <c r="J100" s="8" t="s">
        <v>93</v>
      </c>
    </row>
    <row r="101" spans="1:10" x14ac:dyDescent="0.3">
      <c r="A101" s="6" t="s">
        <v>86</v>
      </c>
      <c r="B101" s="6" t="s">
        <v>92</v>
      </c>
      <c r="C101" s="6" t="s">
        <v>13</v>
      </c>
      <c r="D101" s="10" t="s">
        <v>169</v>
      </c>
      <c r="E101" s="6" t="s">
        <v>96</v>
      </c>
      <c r="F101" s="6" t="s">
        <v>97</v>
      </c>
      <c r="G101" s="7">
        <v>0.4</v>
      </c>
      <c r="H101" s="7" t="s">
        <v>98</v>
      </c>
      <c r="I101" s="6" t="s">
        <v>170</v>
      </c>
      <c r="J101" s="8" t="s">
        <v>93</v>
      </c>
    </row>
    <row r="102" spans="1:10" x14ac:dyDescent="0.3">
      <c r="A102" s="6" t="s">
        <v>87</v>
      </c>
      <c r="B102" s="6" t="s">
        <v>92</v>
      </c>
      <c r="C102" s="6" t="s">
        <v>12</v>
      </c>
      <c r="D102" s="10" t="s">
        <v>171</v>
      </c>
      <c r="E102" s="11" t="s">
        <v>96</v>
      </c>
      <c r="F102" s="6" t="s">
        <v>97</v>
      </c>
      <c r="G102" s="7">
        <v>0.4</v>
      </c>
      <c r="H102" s="7" t="s">
        <v>98</v>
      </c>
      <c r="I102" s="6" t="s">
        <v>161</v>
      </c>
      <c r="J102" s="8" t="s">
        <v>93</v>
      </c>
    </row>
    <row r="103" spans="1:10" x14ac:dyDescent="0.3">
      <c r="A103" s="6" t="s">
        <v>87</v>
      </c>
      <c r="B103" s="6" t="s">
        <v>92</v>
      </c>
      <c r="C103" s="6" t="s">
        <v>12</v>
      </c>
      <c r="D103" s="10" t="s">
        <v>171</v>
      </c>
      <c r="E103" s="11" t="s">
        <v>96</v>
      </c>
      <c r="F103" s="6" t="s">
        <v>97</v>
      </c>
      <c r="G103" s="7">
        <v>0.4</v>
      </c>
      <c r="H103" s="7" t="s">
        <v>98</v>
      </c>
      <c r="I103" s="6" t="s">
        <v>161</v>
      </c>
      <c r="J103" s="8" t="s">
        <v>93</v>
      </c>
    </row>
    <row r="104" spans="1:10" x14ac:dyDescent="0.3">
      <c r="A104" s="6" t="s">
        <v>88</v>
      </c>
      <c r="B104" s="6" t="s">
        <v>92</v>
      </c>
      <c r="C104" s="6" t="s">
        <v>10</v>
      </c>
      <c r="D104" s="6" t="s">
        <v>172</v>
      </c>
      <c r="E104" s="11" t="s">
        <v>96</v>
      </c>
      <c r="F104" s="6" t="s">
        <v>97</v>
      </c>
      <c r="G104" s="7">
        <v>0.4</v>
      </c>
      <c r="H104" s="7" t="s">
        <v>98</v>
      </c>
      <c r="I104" s="6" t="s">
        <v>108</v>
      </c>
      <c r="J104" s="8" t="s">
        <v>93</v>
      </c>
    </row>
    <row r="105" spans="1:10" x14ac:dyDescent="0.3">
      <c r="A105" s="6" t="s">
        <v>88</v>
      </c>
      <c r="B105" s="6" t="s">
        <v>92</v>
      </c>
      <c r="C105" s="6" t="s">
        <v>10</v>
      </c>
      <c r="D105" s="6" t="s">
        <v>172</v>
      </c>
      <c r="E105" s="11" t="s">
        <v>96</v>
      </c>
      <c r="F105" s="6" t="s">
        <v>97</v>
      </c>
      <c r="G105" s="7">
        <v>0.4</v>
      </c>
      <c r="H105" s="7" t="s">
        <v>98</v>
      </c>
      <c r="I105" s="6" t="s">
        <v>108</v>
      </c>
      <c r="J105" s="8" t="s">
        <v>93</v>
      </c>
    </row>
    <row r="106" spans="1:10" x14ac:dyDescent="0.3">
      <c r="A106" s="6" t="s">
        <v>89</v>
      </c>
      <c r="B106" s="6" t="s">
        <v>92</v>
      </c>
      <c r="C106" s="6" t="s">
        <v>21</v>
      </c>
      <c r="D106" s="6" t="s">
        <v>173</v>
      </c>
      <c r="E106" s="11" t="s">
        <v>96</v>
      </c>
      <c r="F106" s="6" t="s">
        <v>97</v>
      </c>
      <c r="G106" s="7">
        <v>0.4</v>
      </c>
      <c r="H106" s="7" t="s">
        <v>98</v>
      </c>
      <c r="I106" s="6" t="s">
        <v>108</v>
      </c>
      <c r="J106" s="8" t="s">
        <v>93</v>
      </c>
    </row>
    <row r="107" spans="1:10" x14ac:dyDescent="0.3">
      <c r="A107" s="13" t="s">
        <v>90</v>
      </c>
      <c r="B107" s="13" t="s">
        <v>174</v>
      </c>
      <c r="C107" s="13" t="s">
        <v>19</v>
      </c>
      <c r="D107" s="13" t="s">
        <v>175</v>
      </c>
      <c r="E107" s="14" t="s">
        <v>96</v>
      </c>
      <c r="F107" s="13" t="s">
        <v>97</v>
      </c>
      <c r="G107" s="15">
        <v>0.4</v>
      </c>
      <c r="H107" s="15" t="s">
        <v>98</v>
      </c>
      <c r="I107" s="13" t="s">
        <v>108</v>
      </c>
      <c r="J107" s="8" t="s">
        <v>93</v>
      </c>
    </row>
    <row r="108" spans="1:10" x14ac:dyDescent="0.3">
      <c r="A108" s="6" t="s">
        <v>78</v>
      </c>
      <c r="B108" s="12" t="s">
        <v>176</v>
      </c>
      <c r="C108" s="6" t="s">
        <v>177</v>
      </c>
      <c r="D108" s="13" t="s">
        <v>175</v>
      </c>
      <c r="E108" s="14" t="s">
        <v>96</v>
      </c>
      <c r="F108" s="13" t="s">
        <v>97</v>
      </c>
      <c r="G108" s="15">
        <v>0.4</v>
      </c>
      <c r="H108" s="15" t="s">
        <v>98</v>
      </c>
      <c r="I108" s="13" t="s">
        <v>108</v>
      </c>
      <c r="J108" s="8" t="s">
        <v>93</v>
      </c>
    </row>
    <row r="109" spans="1:10" x14ac:dyDescent="0.3">
      <c r="A109" s="6" t="s">
        <v>79</v>
      </c>
      <c r="B109" s="12" t="s">
        <v>178</v>
      </c>
      <c r="C109" s="6" t="s">
        <v>177</v>
      </c>
      <c r="D109" s="13" t="s">
        <v>175</v>
      </c>
      <c r="E109" s="14" t="s">
        <v>96</v>
      </c>
      <c r="F109" s="13" t="s">
        <v>97</v>
      </c>
      <c r="G109" s="15">
        <v>0.4</v>
      </c>
      <c r="H109" s="15" t="s">
        <v>98</v>
      </c>
      <c r="I109" s="13" t="s">
        <v>108</v>
      </c>
      <c r="J109" s="8" t="s">
        <v>93</v>
      </c>
    </row>
    <row r="110" spans="1:10" x14ac:dyDescent="0.3">
      <c r="A110" s="6" t="s">
        <v>80</v>
      </c>
      <c r="B110" s="12" t="s">
        <v>115</v>
      </c>
      <c r="C110" s="6" t="s">
        <v>177</v>
      </c>
      <c r="D110" s="13" t="s">
        <v>175</v>
      </c>
      <c r="E110" s="14" t="s">
        <v>96</v>
      </c>
      <c r="F110" s="13" t="s">
        <v>97</v>
      </c>
      <c r="G110" s="15">
        <v>0.4</v>
      </c>
      <c r="H110" s="15" t="s">
        <v>98</v>
      </c>
      <c r="I110" s="13" t="s">
        <v>108</v>
      </c>
      <c r="J110" s="8" t="s">
        <v>93</v>
      </c>
    </row>
    <row r="111" spans="1:10" x14ac:dyDescent="0.3">
      <c r="A111" s="6" t="s">
        <v>81</v>
      </c>
      <c r="B111" s="12" t="s">
        <v>179</v>
      </c>
      <c r="C111" s="6" t="s">
        <v>177</v>
      </c>
      <c r="D111" s="13" t="s">
        <v>175</v>
      </c>
      <c r="E111" s="14" t="s">
        <v>96</v>
      </c>
      <c r="F111" s="13" t="s">
        <v>97</v>
      </c>
      <c r="G111" s="15">
        <v>0.4</v>
      </c>
      <c r="H111" s="15" t="s">
        <v>98</v>
      </c>
      <c r="I111" s="13" t="s">
        <v>108</v>
      </c>
      <c r="J111" s="8" t="s">
        <v>93</v>
      </c>
    </row>
    <row r="112" spans="1:10" x14ac:dyDescent="0.3">
      <c r="A112" s="50" t="s">
        <v>197</v>
      </c>
      <c r="B112" s="51" t="s">
        <v>92</v>
      </c>
      <c r="C112" s="51" t="s">
        <v>199</v>
      </c>
      <c r="D112" s="8" t="s">
        <v>200</v>
      </c>
      <c r="E112" s="14" t="s">
        <v>96</v>
      </c>
      <c r="F112" s="13" t="s">
        <v>97</v>
      </c>
      <c r="G112" s="15">
        <v>0.4</v>
      </c>
      <c r="H112" s="15" t="s">
        <v>98</v>
      </c>
      <c r="I112" s="6" t="s">
        <v>161</v>
      </c>
      <c r="J112" s="8" t="s">
        <v>93</v>
      </c>
    </row>
  </sheetData>
  <autoFilter ref="A1:J112" xr:uid="{09105EE9-2A75-4599-8DC8-9448DD348F13}">
    <sortState xmlns:xlrd2="http://schemas.microsoft.com/office/spreadsheetml/2017/richdata2" ref="A2:J107">
      <sortCondition ref="C1:C99"/>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026DF55393C24BB623BDF75F43CC2E" ma:contentTypeVersion="6" ma:contentTypeDescription="Crée un document." ma:contentTypeScope="" ma:versionID="b429112a4c45f18ccf38e10424da4e4d">
  <xsd:schema xmlns:xsd="http://www.w3.org/2001/XMLSchema" xmlns:xs="http://www.w3.org/2001/XMLSchema" xmlns:p="http://schemas.microsoft.com/office/2006/metadata/properties" xmlns:ns2="a1f4e9f4-6cca-4d82-b902-c13a880a67b7" xmlns:ns3="f3911b3c-8104-451b-ad69-28db2acb61c7" targetNamespace="http://schemas.microsoft.com/office/2006/metadata/properties" ma:root="true" ma:fieldsID="67364ad0e8cee65c1260401bd973e520" ns2:_="" ns3:_="">
    <xsd:import namespace="a1f4e9f4-6cca-4d82-b902-c13a880a67b7"/>
    <xsd:import namespace="f3911b3c-8104-451b-ad69-28db2acb61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f4e9f4-6cca-4d82-b902-c13a880a67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911b3c-8104-451b-ad69-28db2acb61c7"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64019C-E82F-4C3B-A7FD-BA5097BCF9F3}">
  <ds:schemaRefs>
    <ds:schemaRef ds:uri="http://schemas.microsoft.com/office/infopath/2007/PartnerControl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a1f4e9f4-6cca-4d82-b902-c13a880a67b7"/>
    <ds:schemaRef ds:uri="f3911b3c-8104-451b-ad69-28db2acb61c7"/>
    <ds:schemaRef ds:uri="http://purl.org/dc/elements/1.1/"/>
  </ds:schemaRefs>
</ds:datastoreItem>
</file>

<file path=customXml/itemProps2.xml><?xml version="1.0" encoding="utf-8"?>
<ds:datastoreItem xmlns:ds="http://schemas.openxmlformats.org/officeDocument/2006/customXml" ds:itemID="{F064088A-1AD8-4217-8348-FF0BC4E97E45}">
  <ds:schemaRefs>
    <ds:schemaRef ds:uri="http://schemas.microsoft.com/sharepoint/v3/contenttype/forms"/>
  </ds:schemaRefs>
</ds:datastoreItem>
</file>

<file path=customXml/itemProps3.xml><?xml version="1.0" encoding="utf-8"?>
<ds:datastoreItem xmlns:ds="http://schemas.openxmlformats.org/officeDocument/2006/customXml" ds:itemID="{C53EFC8B-C629-4B37-81F8-69097438B0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f4e9f4-6cca-4d82-b902-c13a880a67b7"/>
    <ds:schemaRef ds:uri="f3911b3c-8104-451b-ad69-28db2acb61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Récapitulation opérations FSE+</vt:lpstr>
      <vt:lpstr>Opérations FSE+</vt:lpstr>
      <vt:lpstr>Définition des champs</vt:lpstr>
      <vt:lpstr>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HOEDAERT Laurens</dc:creator>
  <cp:keywords/>
  <dc:description/>
  <cp:lastModifiedBy>GOETMAECKERS Tim</cp:lastModifiedBy>
  <cp:revision/>
  <dcterms:created xsi:type="dcterms:W3CDTF">2023-10-10T13:11:21Z</dcterms:created>
  <dcterms:modified xsi:type="dcterms:W3CDTF">2026-08-05T06:29:46Z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0x010100E8026DF55393C24BB623BDF75F43CC2E</vt:lpwstr>
  </property>
</Properties>
</file>