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FSE\3 programmation 2021-2027\8. Communication - Pub\Liste opérations\"/>
    </mc:Choice>
  </mc:AlternateContent>
  <xr:revisionPtr revIDLastSave="0" documentId="13_ncr:1_{165A55DE-0992-457F-9648-3C183A288D05}" xr6:coauthVersionLast="47" xr6:coauthVersionMax="47" xr10:uidLastSave="{00000000-0000-0000-0000-000000000000}"/>
  <bookViews>
    <workbookView xWindow="-108" yWindow="-108" windowWidth="23256" windowHeight="12456" firstSheet="1" activeTab="1" xr2:uid="{00000000-000D-0000-FFFF-FFFF00000000}"/>
  </bookViews>
  <sheets>
    <sheet name="Récapitulation opérations FSE+" sheetId="4" state="hidden" r:id="rId1"/>
    <sheet name="ESF+ acties" sheetId="2" r:id="rId2"/>
    <sheet name="Definities" sheetId="5" r:id="rId3"/>
    <sheet name="Info" sheetId="3" state="hidden" r:id="rId4"/>
  </sheets>
  <definedNames>
    <definedName name="_xlnm._FilterDatabase" localSheetId="1" hidden="1">'ESF+ acties'!$B$2:$L$2</definedName>
    <definedName name="_xlnm._FilterDatabase" localSheetId="3" hidden="1">Info!$A$1:$J$107</definedName>
    <definedName name="_xlnm._FilterDatabase" localSheetId="0" hidden="1">'Récapitulation opérations FSE+'!$A$3:$I$19</definedName>
    <definedName name="_Hlk102562282" localSheetId="1">'ESF+ acties'!#REF!</definedName>
    <definedName name="_Hlk102562291" localSheetId="1">'ESF+ acties'!#REF!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2" l="1"/>
  <c r="C31" i="2"/>
  <c r="H7" i="2"/>
  <c r="I7" i="2"/>
  <c r="J7" i="2"/>
  <c r="K7" i="2"/>
  <c r="L7" i="2"/>
  <c r="H8" i="2"/>
  <c r="I8" i="2"/>
  <c r="J8" i="2"/>
  <c r="K8" i="2"/>
  <c r="L8" i="2"/>
  <c r="H9" i="2"/>
  <c r="I9" i="2"/>
  <c r="J9" i="2"/>
  <c r="K9" i="2"/>
  <c r="L9" i="2"/>
  <c r="H10" i="2"/>
  <c r="I10" i="2"/>
  <c r="J10" i="2"/>
  <c r="K10" i="2"/>
  <c r="L10" i="2"/>
  <c r="H11" i="2"/>
  <c r="I11" i="2"/>
  <c r="J11" i="2"/>
  <c r="K11" i="2"/>
  <c r="L11" i="2"/>
  <c r="H12" i="2"/>
  <c r="I12" i="2"/>
  <c r="J12" i="2"/>
  <c r="K12" i="2"/>
  <c r="L12" i="2"/>
  <c r="H18" i="2"/>
  <c r="I18" i="2"/>
  <c r="J18" i="2"/>
  <c r="K18" i="2"/>
  <c r="L18" i="2"/>
  <c r="H19" i="2"/>
  <c r="I19" i="2"/>
  <c r="J19" i="2"/>
  <c r="K19" i="2"/>
  <c r="L19" i="2"/>
  <c r="H14" i="2"/>
  <c r="I14" i="2"/>
  <c r="J14" i="2"/>
  <c r="K14" i="2"/>
  <c r="L14" i="2"/>
  <c r="H20" i="2"/>
  <c r="I20" i="2"/>
  <c r="J20" i="2"/>
  <c r="K20" i="2"/>
  <c r="L20" i="2"/>
  <c r="H21" i="2"/>
  <c r="I21" i="2"/>
  <c r="J21" i="2"/>
  <c r="K21" i="2"/>
  <c r="L21" i="2"/>
  <c r="H22" i="2"/>
  <c r="I22" i="2"/>
  <c r="J22" i="2"/>
  <c r="K22" i="2"/>
  <c r="L22" i="2"/>
  <c r="H15" i="2"/>
  <c r="I15" i="2"/>
  <c r="J15" i="2"/>
  <c r="K15" i="2"/>
  <c r="L15" i="2"/>
  <c r="H16" i="2"/>
  <c r="I16" i="2"/>
  <c r="J16" i="2"/>
  <c r="K16" i="2"/>
  <c r="L16" i="2"/>
  <c r="H17" i="2"/>
  <c r="I17" i="2"/>
  <c r="J17" i="2"/>
  <c r="K17" i="2"/>
  <c r="L17" i="2"/>
  <c r="H23" i="2"/>
  <c r="I23" i="2"/>
  <c r="J23" i="2"/>
  <c r="K23" i="2"/>
  <c r="L23" i="2"/>
  <c r="H24" i="2"/>
  <c r="I24" i="2"/>
  <c r="J24" i="2"/>
  <c r="K24" i="2"/>
  <c r="L24" i="2"/>
  <c r="H28" i="2"/>
  <c r="I28" i="2"/>
  <c r="J28" i="2"/>
  <c r="K28" i="2"/>
  <c r="L28" i="2"/>
  <c r="H37" i="2"/>
  <c r="I37" i="2"/>
  <c r="J37" i="2"/>
  <c r="K37" i="2"/>
  <c r="L37" i="2"/>
  <c r="H38" i="2"/>
  <c r="I38" i="2"/>
  <c r="J38" i="2"/>
  <c r="K38" i="2"/>
  <c r="L38" i="2"/>
  <c r="H39" i="2"/>
  <c r="I39" i="2"/>
  <c r="J39" i="2"/>
  <c r="K39" i="2"/>
  <c r="L39" i="2"/>
  <c r="H40" i="2"/>
  <c r="I40" i="2"/>
  <c r="J40" i="2"/>
  <c r="K40" i="2"/>
  <c r="L40" i="2"/>
  <c r="H41" i="2"/>
  <c r="I41" i="2"/>
  <c r="J41" i="2"/>
  <c r="K41" i="2"/>
  <c r="L41" i="2"/>
  <c r="H42" i="2"/>
  <c r="I42" i="2"/>
  <c r="J42" i="2"/>
  <c r="K42" i="2"/>
  <c r="L42" i="2"/>
  <c r="H43" i="2"/>
  <c r="I43" i="2"/>
  <c r="J43" i="2"/>
  <c r="K43" i="2"/>
  <c r="L43" i="2"/>
  <c r="H44" i="2"/>
  <c r="I44" i="2"/>
  <c r="J44" i="2"/>
  <c r="K44" i="2"/>
  <c r="L44" i="2"/>
  <c r="H45" i="2"/>
  <c r="I45" i="2"/>
  <c r="J45" i="2"/>
  <c r="K45" i="2"/>
  <c r="L45" i="2"/>
  <c r="H46" i="2"/>
  <c r="I46" i="2"/>
  <c r="J46" i="2"/>
  <c r="K46" i="2"/>
  <c r="L46" i="2"/>
  <c r="H47" i="2"/>
  <c r="I47" i="2"/>
  <c r="J47" i="2"/>
  <c r="K47" i="2"/>
  <c r="L47" i="2"/>
  <c r="H48" i="2"/>
  <c r="I48" i="2"/>
  <c r="J48" i="2"/>
  <c r="K48" i="2"/>
  <c r="L48" i="2"/>
  <c r="H49" i="2"/>
  <c r="I49" i="2"/>
  <c r="J49" i="2"/>
  <c r="K49" i="2"/>
  <c r="L49" i="2"/>
  <c r="H50" i="2"/>
  <c r="I50" i="2"/>
  <c r="J50" i="2"/>
  <c r="K50" i="2"/>
  <c r="L50" i="2"/>
  <c r="H51" i="2"/>
  <c r="I51" i="2"/>
  <c r="J51" i="2"/>
  <c r="K51" i="2"/>
  <c r="L51" i="2"/>
  <c r="H52" i="2"/>
  <c r="I52" i="2"/>
  <c r="J52" i="2"/>
  <c r="K52" i="2"/>
  <c r="L52" i="2"/>
  <c r="H53" i="2"/>
  <c r="I53" i="2"/>
  <c r="J53" i="2"/>
  <c r="K53" i="2"/>
  <c r="L53" i="2"/>
  <c r="H54" i="2"/>
  <c r="I54" i="2"/>
  <c r="J54" i="2"/>
  <c r="K54" i="2"/>
  <c r="L54" i="2"/>
  <c r="H55" i="2"/>
  <c r="I55" i="2"/>
  <c r="J55" i="2"/>
  <c r="K55" i="2"/>
  <c r="L55" i="2"/>
  <c r="H59" i="2"/>
  <c r="I59" i="2"/>
  <c r="J59" i="2"/>
  <c r="K59" i="2"/>
  <c r="L59" i="2"/>
  <c r="H56" i="2"/>
  <c r="I56" i="2"/>
  <c r="J56" i="2"/>
  <c r="K56" i="2"/>
  <c r="L56" i="2"/>
  <c r="H58" i="2"/>
  <c r="I58" i="2"/>
  <c r="J58" i="2"/>
  <c r="K58" i="2"/>
  <c r="L58" i="2"/>
  <c r="H57" i="2"/>
  <c r="I57" i="2"/>
  <c r="J57" i="2"/>
  <c r="K57" i="2"/>
  <c r="L57" i="2"/>
  <c r="H60" i="2"/>
  <c r="I60" i="2"/>
  <c r="J60" i="2"/>
  <c r="K60" i="2"/>
  <c r="L60" i="2"/>
  <c r="H61" i="2"/>
  <c r="I61" i="2"/>
  <c r="J61" i="2"/>
  <c r="K61" i="2"/>
  <c r="L61" i="2"/>
  <c r="H62" i="2"/>
  <c r="I62" i="2"/>
  <c r="J62" i="2"/>
  <c r="K62" i="2"/>
  <c r="L62" i="2"/>
  <c r="H63" i="2"/>
  <c r="I63" i="2"/>
  <c r="J63" i="2"/>
  <c r="K63" i="2"/>
  <c r="L63" i="2"/>
  <c r="H64" i="2"/>
  <c r="I64" i="2"/>
  <c r="J64" i="2"/>
  <c r="K64" i="2"/>
  <c r="L64" i="2"/>
  <c r="H65" i="2"/>
  <c r="I65" i="2"/>
  <c r="J65" i="2"/>
  <c r="K65" i="2"/>
  <c r="L65" i="2"/>
  <c r="H66" i="2"/>
  <c r="I66" i="2"/>
  <c r="J66" i="2"/>
  <c r="K66" i="2"/>
  <c r="L66" i="2"/>
  <c r="H26" i="2"/>
  <c r="I26" i="2"/>
  <c r="J26" i="2"/>
  <c r="K26" i="2"/>
  <c r="L26" i="2"/>
  <c r="H27" i="2"/>
  <c r="I27" i="2"/>
  <c r="J27" i="2"/>
  <c r="K27" i="2"/>
  <c r="L27" i="2"/>
  <c r="H32" i="2"/>
  <c r="I32" i="2"/>
  <c r="J32" i="2"/>
  <c r="K32" i="2"/>
  <c r="L32" i="2"/>
  <c r="H33" i="2"/>
  <c r="I33" i="2"/>
  <c r="J33" i="2"/>
  <c r="K33" i="2"/>
  <c r="L33" i="2"/>
  <c r="H34" i="2"/>
  <c r="I34" i="2"/>
  <c r="J34" i="2"/>
  <c r="K34" i="2"/>
  <c r="L34" i="2"/>
  <c r="H35" i="2"/>
  <c r="I35" i="2"/>
  <c r="J35" i="2"/>
  <c r="K35" i="2"/>
  <c r="L35" i="2"/>
  <c r="H67" i="2"/>
  <c r="I67" i="2"/>
  <c r="J67" i="2"/>
  <c r="K67" i="2"/>
  <c r="L67" i="2"/>
  <c r="H68" i="2"/>
  <c r="I68" i="2"/>
  <c r="J68" i="2"/>
  <c r="K68" i="2"/>
  <c r="L68" i="2"/>
  <c r="H4" i="2"/>
  <c r="I4" i="2"/>
  <c r="J4" i="2"/>
  <c r="K4" i="2"/>
  <c r="L4" i="2"/>
  <c r="H6" i="2"/>
  <c r="I6" i="2"/>
  <c r="J6" i="2"/>
  <c r="K6" i="2"/>
  <c r="L6" i="2"/>
  <c r="H5" i="2"/>
  <c r="I5" i="2"/>
  <c r="J5" i="2"/>
  <c r="K5" i="2"/>
  <c r="L5" i="2"/>
  <c r="H3" i="2"/>
  <c r="I3" i="2"/>
  <c r="J3" i="2"/>
  <c r="K3" i="2"/>
  <c r="L3" i="2"/>
  <c r="H25" i="2"/>
  <c r="I25" i="2"/>
  <c r="J25" i="2"/>
  <c r="K25" i="2"/>
  <c r="L25" i="2"/>
  <c r="H30" i="2"/>
  <c r="I30" i="2"/>
  <c r="J30" i="2"/>
  <c r="K30" i="2"/>
  <c r="L30" i="2"/>
  <c r="H31" i="2"/>
  <c r="I31" i="2"/>
  <c r="J31" i="2"/>
  <c r="K31" i="2"/>
  <c r="L31" i="2"/>
  <c r="D7" i="2"/>
  <c r="D8" i="2"/>
  <c r="D9" i="2"/>
  <c r="D10" i="2"/>
  <c r="D11" i="2"/>
  <c r="D12" i="2"/>
  <c r="D18" i="2"/>
  <c r="D19" i="2"/>
  <c r="D14" i="2"/>
  <c r="D20" i="2"/>
  <c r="D21" i="2"/>
  <c r="D22" i="2"/>
  <c r="D15" i="2"/>
  <c r="D16" i="2"/>
  <c r="D17" i="2"/>
  <c r="D23" i="2"/>
  <c r="D24" i="2"/>
  <c r="D28" i="2"/>
  <c r="D37" i="2"/>
  <c r="D38" i="2"/>
  <c r="D39" i="2"/>
  <c r="D40" i="2"/>
  <c r="D41" i="2"/>
  <c r="D42" i="2"/>
  <c r="D43" i="2"/>
  <c r="D44" i="2"/>
  <c r="D45" i="2"/>
  <c r="D46" i="2"/>
  <c r="D47" i="2"/>
  <c r="D48" i="2"/>
  <c r="D49" i="2"/>
  <c r="D50" i="2"/>
  <c r="D51" i="2"/>
  <c r="D52" i="2"/>
  <c r="D53" i="2"/>
  <c r="D54" i="2"/>
  <c r="D55" i="2"/>
  <c r="D59" i="2"/>
  <c r="D56" i="2"/>
  <c r="D58" i="2"/>
  <c r="D57" i="2"/>
  <c r="D60" i="2"/>
  <c r="D61" i="2"/>
  <c r="D62" i="2"/>
  <c r="D63" i="2"/>
  <c r="D64" i="2"/>
  <c r="D65" i="2"/>
  <c r="D66" i="2"/>
  <c r="D26" i="2"/>
  <c r="D27" i="2"/>
  <c r="D32" i="2"/>
  <c r="D33" i="2"/>
  <c r="D34" i="2"/>
  <c r="D35" i="2"/>
  <c r="D67" i="2"/>
  <c r="D68" i="2"/>
  <c r="D4" i="2"/>
  <c r="D6" i="2"/>
  <c r="D5" i="2"/>
  <c r="D3" i="2"/>
  <c r="D25" i="2"/>
  <c r="D30" i="2"/>
  <c r="D31" i="2"/>
  <c r="C6" i="2"/>
  <c r="B6" i="2"/>
  <c r="B4" i="4"/>
  <c r="B5" i="4"/>
  <c r="B6" i="4"/>
  <c r="B7" i="4"/>
  <c r="B8" i="4"/>
  <c r="B9" i="4"/>
  <c r="B10" i="4"/>
  <c r="B11" i="4"/>
  <c r="B12" i="4"/>
  <c r="B13" i="4"/>
  <c r="B14" i="4"/>
  <c r="B15" i="4"/>
  <c r="B16" i="4"/>
  <c r="B17" i="4"/>
  <c r="B18" i="4"/>
  <c r="B19" i="4"/>
  <c r="B23" i="2"/>
  <c r="C23" i="2"/>
  <c r="I4" i="4"/>
  <c r="I5" i="4"/>
  <c r="I6" i="4"/>
  <c r="I7" i="4"/>
  <c r="I8" i="4"/>
  <c r="I9" i="4"/>
  <c r="I10" i="4"/>
  <c r="I11" i="4"/>
  <c r="I12" i="4"/>
  <c r="I13" i="4"/>
  <c r="I14" i="4"/>
  <c r="I15" i="4"/>
  <c r="I16" i="4"/>
  <c r="I17" i="4"/>
  <c r="I18" i="4"/>
  <c r="I19" i="4"/>
  <c r="H4" i="4"/>
  <c r="H5" i="4"/>
  <c r="H6" i="4"/>
  <c r="H7" i="4"/>
  <c r="H8" i="4"/>
  <c r="H9" i="4"/>
  <c r="H10" i="4"/>
  <c r="H11" i="4"/>
  <c r="H12" i="4"/>
  <c r="H13" i="4"/>
  <c r="H14" i="4"/>
  <c r="H15" i="4"/>
  <c r="H16" i="4"/>
  <c r="H17" i="4"/>
  <c r="H18" i="4"/>
  <c r="H19" i="4"/>
  <c r="G4" i="4"/>
  <c r="G5" i="4"/>
  <c r="G6" i="4"/>
  <c r="G7" i="4"/>
  <c r="G8" i="4"/>
  <c r="G9" i="4"/>
  <c r="G10" i="4"/>
  <c r="G11" i="4"/>
  <c r="G12" i="4"/>
  <c r="G13" i="4"/>
  <c r="G14" i="4"/>
  <c r="G15" i="4"/>
  <c r="G16" i="4"/>
  <c r="G17" i="4"/>
  <c r="G18" i="4"/>
  <c r="G19" i="4"/>
  <c r="F4" i="4"/>
  <c r="F5" i="4"/>
  <c r="F6" i="4"/>
  <c r="F7" i="4"/>
  <c r="F8" i="4"/>
  <c r="F9" i="4"/>
  <c r="F10" i="4"/>
  <c r="F11" i="4"/>
  <c r="F12" i="4"/>
  <c r="F13" i="4"/>
  <c r="F14" i="4"/>
  <c r="F15" i="4"/>
  <c r="F16" i="4"/>
  <c r="F17" i="4"/>
  <c r="F18" i="4"/>
  <c r="F19" i="4"/>
  <c r="E4" i="4"/>
  <c r="E5" i="4"/>
  <c r="E6" i="4"/>
  <c r="E7" i="4"/>
  <c r="E8" i="4"/>
  <c r="E9" i="4"/>
  <c r="E10" i="4"/>
  <c r="E11" i="4"/>
  <c r="E12" i="4"/>
  <c r="E13" i="4"/>
  <c r="E14" i="4"/>
  <c r="E15" i="4"/>
  <c r="E16" i="4"/>
  <c r="E17" i="4"/>
  <c r="E18" i="4"/>
  <c r="E19" i="4"/>
  <c r="B56" i="2"/>
  <c r="C56" i="2"/>
  <c r="B28" i="2"/>
  <c r="B3" i="2"/>
  <c r="B5" i="2"/>
  <c r="B18" i="2"/>
  <c r="B19" i="2"/>
  <c r="B59" i="2"/>
  <c r="B37" i="2"/>
  <c r="B38" i="2"/>
  <c r="B39" i="2"/>
  <c r="B40" i="2"/>
  <c r="B41" i="2"/>
  <c r="B42" i="2"/>
  <c r="B43" i="2"/>
  <c r="B44" i="2"/>
  <c r="B45" i="2"/>
  <c r="B46" i="2"/>
  <c r="B47" i="2"/>
  <c r="B48" i="2"/>
  <c r="B49" i="2"/>
  <c r="B50" i="2"/>
  <c r="B51" i="2"/>
  <c r="B52" i="2"/>
  <c r="B53" i="2"/>
  <c r="B54" i="2"/>
  <c r="B55" i="2"/>
  <c r="B14" i="2"/>
  <c r="B58" i="2"/>
  <c r="B20" i="2"/>
  <c r="B21" i="2"/>
  <c r="B22" i="2"/>
  <c r="B57" i="2"/>
  <c r="B60" i="2"/>
  <c r="B61" i="2"/>
  <c r="B62" i="2"/>
  <c r="B63" i="2"/>
  <c r="B64" i="2"/>
  <c r="B65" i="2"/>
  <c r="B26" i="2"/>
  <c r="B66" i="2"/>
  <c r="B15" i="2"/>
  <c r="B16" i="2"/>
  <c r="B17" i="2"/>
  <c r="B24" i="2"/>
  <c r="B27" i="2"/>
  <c r="B31" i="2"/>
  <c r="B68" i="2"/>
  <c r="B67" i="2"/>
  <c r="B30" i="2"/>
  <c r="B8" i="2"/>
  <c r="B9" i="2"/>
  <c r="B10" i="2"/>
  <c r="B11" i="2"/>
  <c r="B12" i="2"/>
  <c r="B7" i="2"/>
  <c r="B4" i="2"/>
  <c r="B32" i="2"/>
  <c r="B34" i="2"/>
  <c r="B35" i="2"/>
  <c r="B25" i="2"/>
  <c r="C67" i="2"/>
  <c r="C24" i="2"/>
  <c r="C22" i="2"/>
  <c r="C19" i="2"/>
  <c r="C32" i="2"/>
  <c r="C33" i="2"/>
  <c r="C34" i="2"/>
  <c r="C35" i="2"/>
  <c r="C4" i="2"/>
  <c r="C8" i="2"/>
  <c r="C9" i="2"/>
  <c r="C10" i="2"/>
  <c r="C11" i="2"/>
  <c r="C12" i="2"/>
  <c r="C7" i="2"/>
  <c r="C26" i="2" l="1"/>
  <c r="C66" i="2"/>
  <c r="C15" i="2"/>
  <c r="C16" i="2"/>
  <c r="C17" i="2"/>
  <c r="C27" i="2"/>
  <c r="C68" i="2"/>
  <c r="C30" i="2"/>
  <c r="C28" i="2"/>
  <c r="C5" i="2"/>
  <c r="C57" i="2"/>
  <c r="C62" i="2"/>
  <c r="C60" i="2"/>
  <c r="C61" i="2"/>
  <c r="C63" i="2"/>
  <c r="C64" i="2"/>
  <c r="C65" i="2"/>
  <c r="C58" i="2"/>
  <c r="C59" i="2"/>
  <c r="C37" i="2"/>
  <c r="C38" i="2"/>
  <c r="C52" i="2"/>
  <c r="C53" i="2"/>
  <c r="C54" i="2"/>
  <c r="C55" i="2"/>
  <c r="C39" i="2"/>
  <c r="C40" i="2"/>
  <c r="C41" i="2"/>
  <c r="C42" i="2"/>
  <c r="C43" i="2"/>
  <c r="C44" i="2"/>
  <c r="C45" i="2"/>
  <c r="C46" i="2"/>
  <c r="C47" i="2"/>
  <c r="C48" i="2"/>
  <c r="C49" i="2"/>
  <c r="C50" i="2"/>
  <c r="C51" i="2"/>
  <c r="C3" i="2"/>
  <c r="C25" i="2"/>
  <c r="C18" i="2"/>
  <c r="C14" i="2"/>
  <c r="C20" i="2"/>
  <c r="C21" i="2"/>
</calcChain>
</file>

<file path=xl/sharedStrings.xml><?xml version="1.0" encoding="utf-8"?>
<sst xmlns="http://schemas.openxmlformats.org/spreadsheetml/2006/main" count="1142" uniqueCount="235">
  <si>
    <t xml:space="preserve">Date de production : </t>
  </si>
  <si>
    <t>Nom de l'opération</t>
  </si>
  <si>
    <t>Objectif de l’opération et les réalisations escomptées ou effectives</t>
  </si>
  <si>
    <t>Date de début de l'opération</t>
  </si>
  <si>
    <t>Date d’achèvement prévue ou réelle de l’opération</t>
  </si>
  <si>
    <t>Fonds</t>
  </si>
  <si>
    <t>Objectif spécifique concerné</t>
  </si>
  <si>
    <t>Taux de cofinancement par l’Union</t>
  </si>
  <si>
    <t>Indicateur d’emplacement ou la géolocalisation de l’opération et du pays concernés</t>
  </si>
  <si>
    <t>Type d’intervention dans le cas de l’opération réalisée conformément à l’article 73, paragraphe 2, point g).</t>
  </si>
  <si>
    <t>Service Youth Guarantee</t>
  </si>
  <si>
    <t>Conventions Premier Emploi</t>
  </si>
  <si>
    <t xml:space="preserve">Service Link </t>
  </si>
  <si>
    <t>Service GRAE</t>
  </si>
  <si>
    <t>Accompagnement de jeunes NEET</t>
  </si>
  <si>
    <t xml:space="preserve">Crèches/ Structures d'Accueil </t>
  </si>
  <si>
    <t>CPAS Job-coaches</t>
  </si>
  <si>
    <t>JEEP</t>
  </si>
  <si>
    <t>JUMP</t>
  </si>
  <si>
    <t xml:space="preserve">Youth Mentoring </t>
  </si>
  <si>
    <t>One Stop Shop (BAPA)</t>
  </si>
  <si>
    <t>Xpérience Europe</t>
  </si>
  <si>
    <t>Accompagnement à la création de son emploi (ACE)</t>
  </si>
  <si>
    <t>Service Emploi et Handicap</t>
  </si>
  <si>
    <t>Activ Job (Prime)</t>
  </si>
  <si>
    <t>Select Actiris</t>
  </si>
  <si>
    <t>Code unique</t>
  </si>
  <si>
    <t>Nom de l'opérateur</t>
  </si>
  <si>
    <t>P21.27/4.1.1/ACE/ILES</t>
  </si>
  <si>
    <t>P21.27/4.1.1/ACE/CRED</t>
  </si>
  <si>
    <t>P21.27/4.1.1/ACE/FLTM</t>
  </si>
  <si>
    <t>P21.27/4.1.1/ACE/JYS</t>
  </si>
  <si>
    <t>P21.27/4.1.1/ACE/MICR</t>
  </si>
  <si>
    <t>P21.27/4.1.1/ACE/REFR</t>
  </si>
  <si>
    <t>P21.27/4.1.2/NEETS/A2W/CJ</t>
  </si>
  <si>
    <t>P21.27/4.1.2/NEETS/BN/TJ</t>
  </si>
  <si>
    <t>P21.27/4.1.2/NEETS/DBROEJ/VNNS</t>
  </si>
  <si>
    <t>P21.27/4.1.2/NEETS/GI/KET</t>
  </si>
  <si>
    <t>P21.27/4.1.2/NEETS/INBRU</t>
  </si>
  <si>
    <t>P21.27/4.1.2/NEETS/JES/BNJ</t>
  </si>
  <si>
    <t>P21.27/4.1.2/NEETS/PLS/100</t>
  </si>
  <si>
    <t>P21.27/4.1.2/NEETS/RB/PYF</t>
  </si>
  <si>
    <t>P21.27/4.1.2/NEETS/SBS/BNJ</t>
  </si>
  <si>
    <t>P21.27/4.1.2/NEETS/OE</t>
  </si>
  <si>
    <t>P21.27/4.1.2/NEETS/CAIJB</t>
  </si>
  <si>
    <t>P21.27/4.1.2/INT/EFJ</t>
  </si>
  <si>
    <t xml:space="preserve"> P21.27/4.8.4/CPAS/AND</t>
  </si>
  <si>
    <t xml:space="preserve"> P21.27/4.8.4/CPAS/AUD</t>
  </si>
  <si>
    <t xml:space="preserve"> P21.27/4.8.4/CPAS/BSA</t>
  </si>
  <si>
    <t xml:space="preserve"> P21.27/4.8.4/CPAS/BXL</t>
  </si>
  <si>
    <t xml:space="preserve"> P21.27/4.8.4/CPAS/FOR</t>
  </si>
  <si>
    <t xml:space="preserve"> P21.27/4.8.4/CPAS/GAN</t>
  </si>
  <si>
    <t xml:space="preserve"> P21.27/4.8.4/CPAS/JTT</t>
  </si>
  <si>
    <t xml:space="preserve"> P21.27/4.8.4/CPAS/KK</t>
  </si>
  <si>
    <t xml:space="preserve"> P21.27/4.8.4/CPAS/MSJ</t>
  </si>
  <si>
    <t xml:space="preserve"> P21.27/4.8.4/CPAS/SG</t>
  </si>
  <si>
    <t xml:space="preserve"> P21.27/4.8.4/CPAS/SJTN</t>
  </si>
  <si>
    <t xml:space="preserve"> P21.27/4.8.4/CPAS/SCH</t>
  </si>
  <si>
    <t xml:space="preserve"> P21.27/4.8.4/CPAS/WB</t>
  </si>
  <si>
    <t xml:space="preserve"> P21.27/4.8.4/CPAS/WSL</t>
  </si>
  <si>
    <t xml:space="preserve"> P21.27/4.8.4/CPAS/WSP</t>
  </si>
  <si>
    <t xml:space="preserve"> P21.27/4.8.4/CPAS/ETT</t>
  </si>
  <si>
    <t xml:space="preserve"> P21.27/4.8.4/CPAS/EVE</t>
  </si>
  <si>
    <t xml:space="preserve"> P21.27/4.8.4/CPAS/IXL</t>
  </si>
  <si>
    <t xml:space="preserve"> P21.27/4.8.4/CPAS/UCC</t>
  </si>
  <si>
    <t>P21.27/4.8.4/SA/CARS</t>
  </si>
  <si>
    <t>P21.27/4.8.4/SA/CARD</t>
  </si>
  <si>
    <t>P21.27/4.8.4/SA/ESPE</t>
  </si>
  <si>
    <t>P21.27/4.8.4/SA/UKEL</t>
  </si>
  <si>
    <t>P21.27/4.8.4/SA/BABY</t>
  </si>
  <si>
    <t>P21.27/4.8.4/SA/RIBAM</t>
  </si>
  <si>
    <t>P21.27/4.8.4/SA/ADV</t>
  </si>
  <si>
    <t>P21.27/4.8.4/SA/AQUA</t>
  </si>
  <si>
    <t>P21.27/4.8.4/SA/ALAD</t>
  </si>
  <si>
    <t>P21.27/4.8.4/SA/RMH</t>
  </si>
  <si>
    <t>P21.27/4.8.4/SA/OLINA</t>
  </si>
  <si>
    <t>P21.27/4.1.2/MLF/JEEP</t>
  </si>
  <si>
    <t>P21.27/4.1.2/TB/JUMP</t>
  </si>
  <si>
    <t>P21.27/4.1.3/Mentorat/BN/Netw</t>
  </si>
  <si>
    <t>P21.27/4.1.3/Mentorat/DUO/DUO</t>
  </si>
  <si>
    <t>P21.27/4.1.3/Mentorat/PLS/Ment</t>
  </si>
  <si>
    <t>P21.27/4.1.3/Mentorat/T4J/Team</t>
  </si>
  <si>
    <t>P21.27/4.8.4/OSS/CONV</t>
  </si>
  <si>
    <t>P21.27/4.8.4/OSS/VIA</t>
  </si>
  <si>
    <t>P21.27/4.1.1/INT/SELECT</t>
  </si>
  <si>
    <t>P21.27/4.1.1/INT/POOLH</t>
  </si>
  <si>
    <t>P21.27/4.1.1/INT/GRAE</t>
  </si>
  <si>
    <t>P21.27/4.1.1/INT/LINK</t>
  </si>
  <si>
    <t>P21.27/4.1.2/INT/SYG</t>
  </si>
  <si>
    <t>P21.27/4.1.3/INT/ALMA</t>
  </si>
  <si>
    <t>P21.27/4.1.3/YM/C4Y</t>
  </si>
  <si>
    <t>XXX</t>
  </si>
  <si>
    <t>Actiris</t>
  </si>
  <si>
    <t>x</t>
  </si>
  <si>
    <t>Iles</t>
  </si>
  <si>
    <t>BRU</t>
  </si>
  <si>
    <t>Crédal</t>
  </si>
  <si>
    <t>JobYourself</t>
  </si>
  <si>
    <t>MicroStart</t>
  </si>
  <si>
    <t>Refresh</t>
  </si>
  <si>
    <t>Fais-le toi-même</t>
  </si>
  <si>
    <t>art2work</t>
  </si>
  <si>
    <t>Backstage.Network</t>
  </si>
  <si>
    <t>P21.27/4.1.2/NEET/D'BROEJ/VNNS</t>
  </si>
  <si>
    <t>De Brusselse Organisatie voor de Emancipatie van Jongeren</t>
  </si>
  <si>
    <t>Groep INTRO vzw</t>
  </si>
  <si>
    <t>InBrussel vzw</t>
  </si>
  <si>
    <t>Jeugd en Stad vzw - JES</t>
  </si>
  <si>
    <t>POUR LA SOLIDARITÉ</t>
  </si>
  <si>
    <t>Randstad Belgium (RiseSmart)</t>
  </si>
  <si>
    <t>P21.27/4.1.2/NEET/SBS/BNJ</t>
  </si>
  <si>
    <t>SBS Skill BuilderS bvba</t>
  </si>
  <si>
    <t>OrientaEuro srl</t>
  </si>
  <si>
    <t>Centre d'Accueil et d'Information Jeunesse de Bruxelles</t>
  </si>
  <si>
    <t>LA CRÈCHE BABYMEDIA</t>
  </si>
  <si>
    <t>Centre d'Accompagnement et de Réinsertion Sociale des Jeunes en difficulté (CARS)</t>
  </si>
  <si>
    <t>Crèche Cardinal Mercier asbl</t>
  </si>
  <si>
    <t>Espaces Enfance</t>
  </si>
  <si>
    <t>LE BALLON ROUGE</t>
  </si>
  <si>
    <t>Les Amis d'Aladdin</t>
  </si>
  <si>
    <t>MAISON D'ENFANTS REINE MARIE-HENRIETTE</t>
  </si>
  <si>
    <t>Olina</t>
  </si>
  <si>
    <t>La Ribambelle, crèche du quartier de la Senne</t>
  </si>
  <si>
    <t>L'ARBRE DE VIE - LEVENSBOOM</t>
  </si>
  <si>
    <t>Kinderdagverblijf Ukelele</t>
  </si>
  <si>
    <t>Mission Locale Forest</t>
  </si>
  <si>
    <t>Tracé Brussel</t>
  </si>
  <si>
    <t>BAPA Via</t>
  </si>
  <si>
    <t>BAPA Convivial</t>
  </si>
  <si>
    <t xml:space="preserve">YouthStart Belgium asbl </t>
  </si>
  <si>
    <t xml:space="preserve">Backstage.Network </t>
  </si>
  <si>
    <t>DUO FOR A JOB ASBL</t>
  </si>
  <si>
    <t>Team4Job ASBL</t>
  </si>
  <si>
    <t>A</t>
  </si>
  <si>
    <t>B</t>
  </si>
  <si>
    <t>C</t>
  </si>
  <si>
    <t>D</t>
  </si>
  <si>
    <t>E</t>
  </si>
  <si>
    <t>F</t>
  </si>
  <si>
    <t>G</t>
  </si>
  <si>
    <t>H</t>
  </si>
  <si>
    <t>I</t>
  </si>
  <si>
    <t>J</t>
  </si>
  <si>
    <t>K</t>
  </si>
  <si>
    <t>L</t>
  </si>
  <si>
    <t>Unieke code</t>
  </si>
  <si>
    <t>Naam van de actie</t>
  </si>
  <si>
    <t>Doel en verwachte of feitelijke resultaten van de concrete actie</t>
  </si>
  <si>
    <t>Startdatum van de concrete actie</t>
  </si>
  <si>
    <t>Einddatum van de concrete actie</t>
  </si>
  <si>
    <t>Totale kosten van de concrete actie</t>
  </si>
  <si>
    <t>Specifieke doelstelling</t>
  </si>
  <si>
    <t>Medefinancieringspercentage van de Unie</t>
  </si>
  <si>
    <t>Plaatsbepaling of geolocatie voor het land en de concrete actie</t>
  </si>
  <si>
    <t>136. Specifieke ondersteuning van werkgelegenheid bij jongeren en sociaal-economische integratie van jongeren</t>
  </si>
  <si>
    <t xml:space="preserve">137. Steun voor zelfstandigen en startende ondernemingen </t>
  </si>
  <si>
    <t>143. Maatregelen ter bevordering van het evenwicht tussen werk en privéleven, met inbegrip van toegang tot kinderopvang en zorg voor afhankelijke personen</t>
  </si>
  <si>
    <t>148. Ondersteuning voor voor- en vroegschoolse educatie en opvang (uitgezonderd infrastructuur)</t>
  </si>
  <si>
    <t>134. Maatregelen voor betere toegang tot de arbeidsmarkt</t>
  </si>
  <si>
    <t>157. Maatregelen voor de sociale integratie van onderdanen van derde landen</t>
  </si>
  <si>
    <t>135. Maatregelen voor betere toegang tot de arbeidsmarkt voor langdurig werklozen</t>
  </si>
  <si>
    <t xml:space="preserve">136. Specifieke ondersteuning van werkgelegenheid bij jongeren en sociaal-economische integratie van jongeren </t>
  </si>
  <si>
    <t>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t>
  </si>
  <si>
    <t>ESO4.8. Bevorderen van actieve inclusie met het oog op gelijke kansen, non-discriminatie en actieve participatie, en verbeteren van de inzetbaarheid op de arbeidsmarkt, met name voor kansarme groepen (ESF+)</t>
  </si>
  <si>
    <t>ESF+</t>
  </si>
  <si>
    <t>Begeleiding NEETS-jongeren</t>
  </si>
  <si>
    <t>Begeleiding bij de creatie van een eigentewerkstelling</t>
  </si>
  <si>
    <t>Naam van de operator</t>
  </si>
  <si>
    <t>Startbaanovereenkomst</t>
  </si>
  <si>
    <t>OCMW Job-coaches</t>
  </si>
  <si>
    <t>Crèches/ Kinderopvang</t>
  </si>
  <si>
    <t>Dienst Handicap en Werk</t>
  </si>
  <si>
    <t>One Stop Shop</t>
  </si>
  <si>
    <t xml:space="preserve">Dienst Link </t>
  </si>
  <si>
    <t>Dienst BAZW</t>
  </si>
  <si>
    <t>Handicappremie</t>
  </si>
  <si>
    <t>Dienst Youth Guarantee</t>
  </si>
  <si>
    <t>Mentoring</t>
  </si>
  <si>
    <t>Xperience Europe</t>
  </si>
  <si>
    <t>Openbaar centrum voor maatschappelijk welzijn Anderlecht</t>
  </si>
  <si>
    <t>Openbaar centrum voor maatschappelijk welzijn Oudergem</t>
  </si>
  <si>
    <t>Openbaar centrum voor maatschappelijk welzijn Sint-Agata-Berchem</t>
  </si>
  <si>
    <t>Openbaar centrum voor maatschappelijk welzijn Brussel Stad</t>
  </si>
  <si>
    <t>Openbaar centrum voor maatschappelijk welzijn Etterbeek</t>
  </si>
  <si>
    <t>Openbaar centrum voor maatschappelijk welzijn Evere</t>
  </si>
  <si>
    <t>Openbaar centrum voor maatschappelijk welzijn Vorst</t>
  </si>
  <si>
    <t>Openbaar centrum voor maatschappelijk welzijn Ganshoren</t>
  </si>
  <si>
    <t>Openbaar centrum voor maatschappelijk welzijn Jette</t>
  </si>
  <si>
    <t>Openbaar centrum voor maatschappelijk welzijn Koekelberg</t>
  </si>
  <si>
    <t>Openbaar centrum voor maatschappelijk welzijn Sint-Jans-Molenbeek</t>
  </si>
  <si>
    <t>Openbaar centrum voor maatschappelijk welzijn Schaarbeek</t>
  </si>
  <si>
    <t>Openbaar centrum voor maatschappelijk welzijn Sint-Gilles</t>
  </si>
  <si>
    <t>Openbaar centrum voor maatschappelijk welzijn Sint-Joost-Tenode</t>
  </si>
  <si>
    <t>Openbaar centrum voor maatschappelijk welzijn Ukkel</t>
  </si>
  <si>
    <t>Openbaar centrum voor maatschappelijk welzijn Watermaal-Bosvoorde</t>
  </si>
  <si>
    <t>Openbaar centrum voor maatschappelijk welzijn Sint-Lambrechts-Woluwe</t>
  </si>
  <si>
    <t>Openbaar centrum voor maatschappelijk welzijn Sint-Pieters-Woluwe</t>
  </si>
  <si>
    <t>Openbaar centrum voor maatschappelijk welzijn Elsene</t>
  </si>
  <si>
    <t>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t>
  </si>
  <si>
    <t>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t>
  </si>
  <si>
    <t>In de context van een “trainingsbaan voor jongeren”, een stage of een eerste werkervaring kunnen de volgende acties worden uitgevoerd op basis van een positieve en concrete overgangsmethodologie naar werk:
o	eerste individuele gesprek;
o	beoordeling en ontwikkeling van verworven technische en gedragsvaardigheden;
o	opstellen van een begeleidingsplan;
o	jongeren voorbereiden op sollicitatiegesprekken
o	coaching met het oog op begeleiding;
o	ontwikkeling van praktische training in het gebruik van cv's en zachte vaardigheden zoals zelfvertrouwen, communicatie en zelfstandigheid;
o	het analyseren van de kwaliteit van criteria zoals het tijdschema, de beschrijving van de geplande taken, de begeleiding en de verzekeringsdekking van de stagiair;
o	voorselectie van potentiële kandidaten door te zoeken in de database van werkzoekenden en jonge werkzoekenden uit te nodigen;
o	een werkaanbieding of stage voorstellen die aansluit bij de vaardigheden en/of carrièreplannen van de stagiair gepersonaliseerde coachingsgesprekken;
o	een gesprek om te beoordelen wat er tijdens de stage is geleerd;
o	follow-up, bemiddeling en zelfs afsluiting van de stage.
In het kader van een leerbaan voor jongeren die de toegang tot een eerste baan in combinatie met een opleidingsproject vergemakkelijkt, bestaat het administratieve gedeelte uit het vinden van organisaties die bereid zijn jongeren voor een verlengbare periode aan te nemen, het opstellen van de overeenkomsten en het vergoeden van het salaris van de aangenomen jongere.</t>
  </si>
  <si>
    <t>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t>
  </si>
  <si>
    <t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t>
  </si>
  <si>
    <t>Jongeren onder de 30 jaar op school bewust maken en informeren over de arbeidsmarkt om hun intrede in het beroepsleven te vergemakkelijken. Dit houdt ook in dat ze worden ondergedompeld in de realiteit van het bedrijfsleven, met name door middel van studentenbanen.
De vastgestelde overgangsbehoeften richten zich op de moeilijkheden in verband met de begeleiding van jongeren tijdens hun schoolcarrière, de angst die leerlingen uiten over de wereld van het werk en de kloof die bestaat tussen de wereld van het werk, het middelbaar onderwijs en het hoger onderwijs.
De ondersteunde acties bereiden jongeren voor op de overgang tussen school en werk door middel van, onder andere, een bewustmakingsprogramma en een informatieprogramma (workshops op scholen), presentatie- en bewustmakingssessies, ondersteuning bij het opstellen en uitwerken van hun educatief en professioneel levensproject en een praktische ervaring/ervaring in de realiteit van een bedrijf door middel van de studentenjob.</t>
  </si>
  <si>
    <t>Matching tussen werkzoekenden met een erkende handicap en werkgevers uit de private en publieke sector
Deze matching maakt deel uit van een geïntegreerd traject voor werkzoekenden met een handicap en is bedoeld om de kloof tussen werkzoekenden met een handicap en de arbeidsmarkt, d.w.z. “reguliere werkgevers”, te overbruggen, met als uiteindelijke doel een persoon met een handicap langdurig aan het werk te krijgen (minimaal 6 maanden). In deze context kunnen met name de volgende acties worden ondersteund:
•	bewustmaking van werkgevers op de reguliere arbeidsmarkt;
•	het verstrekken van informatie en hulp aan werkgevers bij hun inspanningen om werkzoekenden met een handicap in dienst te nemen;
•	samenwerken met werkgevers om specifieke, alomvattende en inclusieve jobaanbiedingen op te stellen en te verspreiden, tijdelijk gereserveerd voor mensen met een erkende handicap;
•	Follow-up in alle stadia van de aanwerving nadat Actiris de werkzoekende aan de werkgever heeft gekoppeld;
•	werkzoekenden/werkgevers in contact brengen met het gespecialiseerde netwerk om een succesvolle tewerkstelling op lange termijn te verzekeren.</t>
  </si>
  <si>
    <t>Nieuwkomers en vreemdelingen een aangepast traject naar werk aanbieden via één loket
Nieuwkomers (vreemdelingen van EU- of niet-EU-leeftijd, jonger dan 65 jaar, die minder dan 5 jaar legaal in België verblijven en ingeschreven zijn in het rijksregister van een BHG-gemeente) en vreemdelingen zijn kwetsbaarder door de moeilijkheid om te migreren, het verlies van referentiepunten in het gastland, de complexiteit van de te doorlopen procedures en de taalbarrière. 
Een reeks diensten die worden aangeboden door de onthaalbureaus voor nieuwkomers worden samengebracht op één locatie (one-stop-shop) en zijn afgestemd op de behoeften van mensen die zijn ingeschreven in een Brussels opvangprogramma en die de arbeidsmarkt willen en kunnen betreden. 
Deze diensten zullen toegankelijk zijn voor de doelgroepen van de onthaalbureaus, die gepersonaliseerde en geïntegreerde diensten nodig hebben en aan wier specifieke behoeften de openbare dienst voor arbeidsvoorziening niet kan voldoen. Er zijn specifieke risico's geïdentificeerd als deze doelgroepen niet rechtstreeks door de onthaalbureaus worden ondersteund.
De aangeboden diensten helpen inclusie te bevorderen. Het ene loket biedt een plaats waar mensen die een gelijkaardig traject doorlopen elkaar kunnen ontmoeten en een sociaal netwerk kunnen creëren of opnieuw opbouwen en sociale codes kunnen leren.
Het ene loket biedt bredere ondersteuning voor integratie-inspanningen door het onthaalproces (workshops om vertrouwen op te bouwen, culturele en taalcursussen, enz. Elke persoon krijgt snelle en individuele ondersteuning van een coach tijdens zijn traject naar werk, met als doel de segmentatie van het aanbod te vermijden en de complexiteit van het institutionele en administratieve landschap op het vlak van tewerkstelling te verminderen.
Met name de volgende acties worden ondersteund
- opstellen van een stappenplan voor de uitvoering van het gekozen sociaal-professionele traject
- heroriëntatie op verschillende mogelijkheden om het project uit te voeren, dankzij de expertise van lokale spelers die op één plek zijn samengebracht:
o zelf werkgelegenheid creëren:
•	meertalige informatiesessies in groep; 
•	meertalige ondersteuningssessies voor ondernemers;
•	vertaling en aanpassing van materiaal dat nuttig is voor ondernemers;
•	organisatie van een rondetafelconferentie over het scheppen van werkgelegenheid door de belangrijkste betrokken structuren.
•	Zoeken naar een baan:
•	ondersteuning bij het schrijven van een CV
•	voorbereiding op een sollicitatiegesprek en een module over de specifieke culturele kenmerken van werkgelegenheid.
•	ondersteuning en follow-up door een coach
•	het vinden van een stage, vrijwilligerswerk of opleiding: hulp bij het vinden van een stage, een plek om vrijwilligerswerk te doen of een opleiding.</t>
  </si>
  <si>
    <t>De premie is bedoeld om werkzoekenden met een handicap aan een baan te helpen. Het toekennen van een premie aan “reguliere werkgevers” voor mensen met een handicap is een extra hefboom in de geïntegreerde ondersteuning en benadering van werkgevers en een stimulans om de kansen op integratie in de reguliere arbeidsmarkt te vergroten. Op basis van een evaluatie van de werkgelegenheidsondersteunende regelingen in het BHG zou een specifieke premieregeling voor werkgevers voor mensen met een handicap ingevoerd kunnen worden.</t>
  </si>
  <si>
    <t xml:space="preserve">Het werven, verzamelen en analyseren van vacatures en stageaanbiedingen van werkgevers en het begeleiden en ondersteunen van werkgevers bij het zoeken naar kandidaten door hen te informeren over de vele beschikbare werkgelegenheidsmiddelen. </t>
  </si>
  <si>
    <t>Werkloze (langdurig) werkzoekenden op individuele basis aan het werk helpen 
Voor langdurig werkzoekenden moeten geïndividualiseerde maatregelen worden genomen om sociale, psychologische en professionele obstakels te overwinnen.
Het doel van al deze acties is om mensen dichter bij de arbeidsmarkt te brengen en hen te helpen bij hun integratie op de arbeidsmarkt op de lange termijn. De methodologie van deze acties is gericht op de individuele werkzoekende. De aangeboden ondersteuning is afgestemd op het werkgelegenheids- en opleidingstraject van de persoon in kwestie. Het profiel en de behoeften van de werkzoekende vormen het uitgangspunt om hem of haar te begeleiden naar geschikte vacatures (en voor zover mogelijk naar knelpuntberoepen, groeiberoepen en beroepen van de toekomst, waaronder beroepen die verband houden met klimaatproblemen) totdat hij of zij weer op de arbeidsmarkt komt op de lange termijn.
Deze ondersteuning kan in verschillende fasen plaatsvinden, afhankelijk van de vastgestelde behoeften en in de vorm van groeps- en/of geïndividualiseerde activiteiten:
o	een eerste individueel beoordelingsgesprek om de behoeften vast te stellen en de ondersteuning te definiëren in het licht van de persoonlijke en professionele situatie;
o	bepaling van een carrièreplan;
o	activiteiten om mensen te mobiliseren en hun vertrouwen te vergroten, met name om hen aan te moedigen een veranderingsproces in de richting van werk te beginnen;
o	verwerving van taalvaardigheden, instrumenten, methoden en benaderingen voor het effectief zoeken naar werk;
o	afstemming van het profiel van de werkzoekende op vacatures, stages, opleidingen die tot kwalificaties leiden en, waar nodig, gericht op veelbelovende beroepen, beroepen met een tekort, beroepen van de toekomst, beroepen die verband houden met door werkgevers geïdentificeerde kwesties op het gebied van klimaatverandering;
o	individuele ondersteuning en monitoring tijdens het zoeken naar een opleiding, het zoeken naar een baan en het behouden van een baan;</t>
  </si>
  <si>
    <t>Werkzoekenden die een opleiding, stage of baan hebben genoten op individuele basis begeleiden naar werk.
Het is belangrijk om werkzoekenden na een opleiding, stage of baan snel naar werk te begeleiden, zodat ze duurzaam kunnen (her)intreden op de arbeidsmarkt. Hoe meer tijd er verstrijkt, hoe kleiner de kans op een baan. 
Het doel van al deze acties is om mensen dichter bij de arbeidsmarkt te brengen en hen te helpen zich duurzaam te integreren in de arbeidsmarkt. De methodologie van deze acties is gericht op de individuele werkzoekende. De geboden ondersteuning is afgestemd op het werkgelegenheids- en opleidingstraject van de individuele werkzoekende. Het profiel en de behoeften van de werkzoekende vormen het uitgangspunt om hem of haar te begeleiden naar geschikte vacatures (en voor zover mogelijk naar knepuntberoepen, groeiberoepen en beroepen van de toekomst, waaronder beroepen die verband houden met klimaatproblemen) totdat hij of zij weer op de arbeidsmarkt terugkeert op de lange termijn.
Deze ondersteuning kan in verschillende fasen plaatsvinden, afhankelijk van de vastgestelde behoeften en in de vorm van groeps- en/of geïndividualiseerde activiteiten:
- een eerste individueel beoordelingsgesprek om de behoeften vast te stellen en de ondersteuning te definiëren in het licht van de persoonlijke en professionele situatie;
- bepaling van een carrièreplan;
- activiteiten om mensen te mobiliseren en hun vertrouwen te vergroten, met name om hen aan te moedigen een veranderingsproces in de richting van werk te beginnen;
- verwerving van taalvaardigheden, instrumenten, methoden en benaderingen voor het effectief zoeken naar werk;
- afstemming van het profiel van de werkzoekende op vacatures, stages, opleidingen die tot kwalificaties leiden en, waar nodig, gericht op veelbelovende beroepen, beroepen met een tekort, beroepen van de toekomst, beroepen die verband houden met door werkgevers geïdentificeerde kwesties op het gebied van klimaatverandering;
- individuele ondersteuning en monitoring tijdens het zoeken naar een opleiding, het zoeken naar een baan en het behouden van een baan;</t>
  </si>
  <si>
    <t>Jongeren vanaf hun inschrijving bij Actiris een basispakket, een stage of een eerste hoogwaardige beroepservaring aanbieden om hun snelle en duurzame integratie op de arbeidsmarkt te vergemakkelijken.
De ondersteunde acties hebben tot doel jongeren toe te rusten zodra ze zich bij Actiris inschrijven, zodat ze zich op de Brusselse arbeidsmarkt kunnen positioneren of zich op aanwerving kunnen richten door een eerste vormende beroepservaring op te doen.
Als onderdeel van de basiskit kunnen onder andere de volgende acties interveniëren in het traject van jonge werkzoekenden:
	deelname aan een expres-basiskitworkshop (inclusief hulp bij cv's, voorbereiding op sollicitatiegesprekken (tips en trucs), gebruik van MyAtiris, automatische matching van sociale netwerken, enz;)
	taaltests en uitreiking van taalcheques en cheques voor informatie- en communicatietechnologie (ICT);
	een eerste begeleidingsgesprek;
	een bezoek aan de digitale ruimte.</t>
  </si>
  <si>
    <t>Aim, Learn, Master, Achieve (ALMA) - Bevordering van de integratie van jonge werkzoekenden door werkervaring in het buitenland
Het ALMA-programma is een innovatief instrument gericht op de actieve integratie van NEET's door middel van werkervaring in een ander Europees land.
Het project is verdeeld in 3 fasen:
1. Intensieve voorbereiding op maat (voorbereidende fase);
2. Begeleide werkervaring vergezeld van mentorschap voor een periode van 2 tot 6 maanden in een ander EU-land (mobiliteitsfase);
3. Ondersteuning voor jongeren bij hun terugkeer in Brussel om hen te helpen hun draai te vinden en (opnieuw) de arbeidsmarkt op te gaan (follow-upfase).
ALMA biedt jonge werkzoekenden werk- en leerervaring in een publieke of private organisatie in het gastland, zodat ze taal-, technische of relationele vaardigheden kunnen ontwikkelen, maar vooral ook hun autonomie, hun openheid en hun vermogen om zich aan een nieuwe omgeving aan te passen. Deelnemers worden in elke fase van het programma ondersteund, zowel in Brussel als in het buitenland, met name dankzij lokale ondersteuningsorganisaties die tot taak hebben deelnemers tijdens de mobiliteitsperiode te begeleiden, accommodatie te organiseren en integratie te vergemakkelijken.
Jongeren worden begeleid in kleine groepen, met verschillende NEET-profielen, om wederzijds leren te versterken, elkaar te ondersteunen en het risico op uitval te verminderen.</t>
  </si>
  <si>
    <t>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t>
  </si>
  <si>
    <t>Naam van operatie</t>
  </si>
  <si>
    <t>Naam van de exploitant</t>
  </si>
  <si>
    <t>Aard van de interventie in het geval van een concrete actie overeenkomstig artikel 73, lid 2, onder g).</t>
  </si>
  <si>
    <t>Locatie-indicator of geolocatie van de concrete actie en het betrokken land</t>
  </si>
  <si>
    <t>Begindatum van de concrete actie</t>
  </si>
  <si>
    <t>Kolom</t>
  </si>
  <si>
    <t>Titel</t>
  </si>
  <si>
    <t>Definitie</t>
  </si>
  <si>
    <t>Interventietype voor de concrete actie (overeenkomstig artikel 73, lid 2, punt g)</t>
  </si>
  <si>
    <t>Bijgewerkt op 05/08/2026</t>
  </si>
  <si>
    <t>unieke identificatiecode van de operatie in het MAP-informatiesysteem</t>
  </si>
  <si>
    <t>naam van de projectpromotor, bekend als de begunstigde</t>
  </si>
  <si>
    <t>titel van de actie zoals ingevoerd in het MAP-informatiesysteem</t>
  </si>
  <si>
    <t>deze data worden gebruikt om de subsidiabiliteit van de actie te bepalen.</t>
  </si>
  <si>
    <t>het fonds dat de actie heeft medegefinancierd</t>
  </si>
  <si>
    <t>het  percentage medefinanciering uit Europese fondsen dat op de actie is toegepast</t>
  </si>
  <si>
    <t>Nomenclatuur die specifiek is voor de Europese Unie. De interventiecategorieën worden gebruikt om het gebied of het thema van een project te definiëren. Deze nomenclatuur is gemeenschappelijk voor alle lidstaten.</t>
  </si>
  <si>
    <t>het geografische gebied van de actie</t>
  </si>
  <si>
    <t>de doelstellingen van het project en de verwachte resultaten</t>
  </si>
  <si>
    <t>gedane uitgaven (niet geïndexeerd) of het bedrag dat in aanmerking komt voor ESF-financiering</t>
  </si>
  <si>
    <t>code van de specifieke doelstelling die gemeenschappelijk is voor alle ESF+-programma's in alle lidstaten</t>
  </si>
  <si>
    <t>Actielijst ESF+ 2021-2027, Brussels Hoodfstedelijk Gewest, België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</si>
</sst>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 #,##0.00\ [$€-80C]_-;\-* #,##0.00\ [$€-80C]_-;_-* &quot;-&quot;??\ [$€-80C]_-;_-@_-"/>
    <numFmt numFmtId="166" formatCode="dd/mm/yy"/>
  </numFmts>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36"/>
      <color theme="1"/>
      <name val="Calibri"/>
      <family val="2"/>
      <scheme val="minor"/>
    </font>
    <font>
      <sz val="10"/>
      <color rgb="FF000000"/>
      <name val="Arial"/>
      <family val="2"/>
    </font>
    <font>
      <sz val="8"/>
      <name val="Calibri"/>
      <family val="2"/>
      <scheme val="minor"/>
    </font>
    <font>
      <b/>
      <u/>
      <sz val="11"/>
      <color theme="1"/>
      <name val="Calibri"/>
      <family val="2"/>
      <scheme val="minor"/>
    </font>
    <font>
      <b/>
      <sz val="10"/>
      <color rgb="FF333333"/>
      <name val="Arial"/>
      <family val="2"/>
    </font>
    <font>
      <sz val="10"/>
      <color theme="1"/>
      <name val="Calibri"/>
      <family val="2"/>
      <scheme val="minor"/>
    </font>
    <font>
      <sz val="10"/>
      <color indexed="8"/>
      <name val="Aptos"/>
      <family val="2"/>
    </font>
    <font>
      <sz val="10"/>
      <color theme="1"/>
      <name val="Aptos"/>
      <family val="2"/>
    </font>
    <font>
      <b/>
      <sz val="10"/>
      <color theme="0"/>
      <name val="Aptos"/>
      <family val="2"/>
    </font>
    <font>
      <b/>
      <sz val="10"/>
      <color indexed="8"/>
      <name val="Aptos"/>
      <family val="2"/>
    </font>
    <font>
      <sz val="11"/>
      <color theme="1"/>
      <name val="Aptos"/>
      <family val="2"/>
    </font>
    <font>
      <b/>
      <sz val="14"/>
      <color rgb="FF3A4585"/>
      <name val="Aptos"/>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0"/>
        <bgColor indexed="64"/>
      </patternFill>
    </fill>
    <fill>
      <patternFill patternType="solid">
        <fgColor rgb="FF3A4585"/>
        <bgColor indexed="64"/>
      </patternFill>
    </fill>
    <fill>
      <patternFill patternType="solid">
        <fgColor rgb="FF3A4585"/>
        <bgColor theme="4"/>
      </patternFill>
    </fill>
    <fill>
      <patternFill patternType="solid">
        <fgColor theme="0"/>
        <bgColor theme="4" tint="0.79998168889431442"/>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theme="4" tint="0.39997558519241921"/>
      </bottom>
      <diagonal/>
    </border>
  </borders>
  <cellStyleXfs count="43">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3">
    <xf numFmtId="0" fontId="0" fillId="0" borderId="0" xfId="0"/>
    <xf numFmtId="14" fontId="0" fillId="0" borderId="0" xfId="0" applyNumberFormat="1"/>
    <xf numFmtId="0" fontId="0" fillId="0" borderId="0" xfId="0" applyAlignment="1">
      <alignment horizontal="left" vertical="top"/>
    </xf>
    <xf numFmtId="0" fontId="0" fillId="0" borderId="11" xfId="0"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9" fontId="0" fillId="0" borderId="10" xfId="0" applyNumberFormat="1" applyBorder="1" applyAlignment="1">
      <alignment horizontal="center"/>
    </xf>
    <xf numFmtId="0" fontId="0" fillId="0" borderId="11" xfId="0" applyBorder="1"/>
    <xf numFmtId="0" fontId="0" fillId="0" borderId="0" xfId="0" applyAlignment="1">
      <alignment wrapText="1"/>
    </xf>
    <xf numFmtId="0" fontId="19" fillId="0" borderId="10" xfId="0" applyFont="1" applyBorder="1"/>
    <xf numFmtId="0" fontId="0" fillId="0" borderId="12" xfId="0" applyBorder="1"/>
    <xf numFmtId="9" fontId="0" fillId="0" borderId="12" xfId="0" applyNumberFormat="1" applyBorder="1" applyAlignment="1">
      <alignment horizontal="center"/>
    </xf>
    <xf numFmtId="0" fontId="0" fillId="0" borderId="13" xfId="0" applyBorder="1" applyAlignment="1">
      <alignment horizontal="left" vertical="center"/>
    </xf>
    <xf numFmtId="0" fontId="0" fillId="0" borderId="13" xfId="0" applyBorder="1" applyAlignment="1">
      <alignment horizontal="left" vertical="center" wrapText="1"/>
    </xf>
    <xf numFmtId="14" fontId="0" fillId="0" borderId="13" xfId="0" applyNumberFormat="1" applyBorder="1" applyAlignment="1">
      <alignment horizontal="left" vertical="center" wrapText="1"/>
    </xf>
    <xf numFmtId="14" fontId="0" fillId="0" borderId="0" xfId="0" applyNumberFormat="1" applyAlignment="1">
      <alignment horizontal="center" vertical="center"/>
    </xf>
    <xf numFmtId="0" fontId="21" fillId="0" borderId="0" xfId="0" applyFont="1"/>
    <xf numFmtId="0" fontId="0" fillId="0" borderId="0" xfId="0" quotePrefix="1" applyAlignment="1">
      <alignment wrapText="1"/>
    </xf>
    <xf numFmtId="0" fontId="0" fillId="0" borderId="10" xfId="0" applyBorder="1" applyAlignment="1">
      <alignment wrapText="1"/>
    </xf>
    <xf numFmtId="0" fontId="0" fillId="0" borderId="0" xfId="0" applyAlignment="1">
      <alignment vertical="top"/>
    </xf>
    <xf numFmtId="0" fontId="22" fillId="0" borderId="0" xfId="0" applyFont="1" applyAlignment="1">
      <alignment horizontal="justify" vertical="center" wrapText="1"/>
    </xf>
    <xf numFmtId="0" fontId="0" fillId="34" borderId="10" xfId="0" applyFill="1" applyBorder="1" applyAlignment="1">
      <alignment horizontal="left" vertical="top" wrapText="1"/>
    </xf>
    <xf numFmtId="0" fontId="0" fillId="34" borderId="10" xfId="0" applyFill="1" applyBorder="1"/>
    <xf numFmtId="0" fontId="0" fillId="34" borderId="10" xfId="0" quotePrefix="1" applyFill="1" applyBorder="1"/>
    <xf numFmtId="0" fontId="0" fillId="34" borderId="10" xfId="0" quotePrefix="1" applyFill="1" applyBorder="1" applyAlignment="1">
      <alignment vertical="top" wrapText="1"/>
    </xf>
    <xf numFmtId="0" fontId="0" fillId="34" borderId="12" xfId="0" applyFill="1" applyBorder="1"/>
    <xf numFmtId="0" fontId="0" fillId="34" borderId="0" xfId="0" applyFill="1"/>
    <xf numFmtId="0" fontId="24" fillId="0" borderId="10" xfId="0" applyFont="1" applyBorder="1"/>
    <xf numFmtId="0" fontId="24" fillId="0" borderId="10" xfId="0" applyFont="1" applyBorder="1" applyAlignment="1">
      <alignment vertical="top" wrapText="1"/>
    </xf>
    <xf numFmtId="165" fontId="24" fillId="0" borderId="10" xfId="1" applyNumberFormat="1" applyFont="1" applyFill="1" applyBorder="1" applyAlignment="1">
      <alignment horizontal="center"/>
    </xf>
    <xf numFmtId="0" fontId="25" fillId="0" borderId="10" xfId="0" applyFont="1" applyBorder="1"/>
    <xf numFmtId="14" fontId="25" fillId="0" borderId="10" xfId="0" applyNumberFormat="1" applyFont="1" applyBorder="1" applyAlignment="1">
      <alignment horizontal="center"/>
    </xf>
    <xf numFmtId="14" fontId="25" fillId="0" borderId="10" xfId="0" applyNumberFormat="1" applyFont="1" applyBorder="1" applyAlignment="1">
      <alignment horizontal="center" vertical="center"/>
    </xf>
    <xf numFmtId="165" fontId="25" fillId="0" borderId="10" xfId="1" applyNumberFormat="1" applyFont="1" applyFill="1" applyBorder="1"/>
    <xf numFmtId="14" fontId="25" fillId="0" borderId="10" xfId="0" applyNumberFormat="1" applyFont="1" applyBorder="1" applyAlignment="1">
      <alignment vertical="center"/>
    </xf>
    <xf numFmtId="9" fontId="25" fillId="0" borderId="10" xfId="0" applyNumberFormat="1" applyFont="1" applyBorder="1" applyAlignment="1">
      <alignment horizontal="center" vertical="center"/>
    </xf>
    <xf numFmtId="0" fontId="25" fillId="0" borderId="10" xfId="0" applyFont="1" applyBorder="1" applyAlignment="1">
      <alignment horizontal="left"/>
    </xf>
    <xf numFmtId="0" fontId="25" fillId="0" borderId="10" xfId="0" applyFont="1" applyBorder="1" applyAlignment="1">
      <alignment horizontal="center"/>
    </xf>
    <xf numFmtId="165" fontId="25" fillId="0" borderId="10" xfId="1" quotePrefix="1" applyNumberFormat="1" applyFont="1" applyFill="1" applyBorder="1" applyAlignment="1">
      <alignment horizontal="right"/>
    </xf>
    <xf numFmtId="0" fontId="23" fillId="0" borderId="0" xfId="0" applyFont="1"/>
    <xf numFmtId="14" fontId="23" fillId="0" borderId="0" xfId="0" applyNumberFormat="1" applyFont="1" applyAlignment="1">
      <alignment horizontal="center" vertical="center"/>
    </xf>
    <xf numFmtId="14" fontId="23" fillId="0" borderId="0" xfId="0" applyNumberFormat="1" applyFont="1"/>
    <xf numFmtId="0" fontId="25" fillId="0" borderId="10" xfId="0" applyFont="1" applyBorder="1" applyAlignment="1">
      <alignment vertical="top"/>
    </xf>
    <xf numFmtId="14" fontId="25" fillId="0" borderId="10" xfId="0" applyNumberFormat="1" applyFont="1" applyBorder="1" applyAlignment="1">
      <alignment horizontal="center" vertical="top" wrapText="1"/>
    </xf>
    <xf numFmtId="14" fontId="25" fillId="0" borderId="10" xfId="0" applyNumberFormat="1" applyFont="1" applyBorder="1" applyAlignment="1">
      <alignment horizontal="center" vertical="top"/>
    </xf>
    <xf numFmtId="14" fontId="25" fillId="0" borderId="10" xfId="0" applyNumberFormat="1" applyFont="1" applyBorder="1" applyAlignment="1">
      <alignment vertical="top"/>
    </xf>
    <xf numFmtId="9" fontId="25" fillId="0" borderId="10" xfId="0" applyNumberFormat="1" applyFont="1" applyBorder="1" applyAlignment="1">
      <alignment horizontal="center" vertical="top"/>
    </xf>
    <xf numFmtId="0" fontId="25" fillId="0" borderId="10" xfId="0" applyFont="1" applyBorder="1" applyAlignment="1">
      <alignment horizontal="left" vertical="top"/>
    </xf>
    <xf numFmtId="0" fontId="25" fillId="0" borderId="10" xfId="0" applyFont="1" applyBorder="1" applyAlignment="1">
      <alignment horizontal="center" vertical="top"/>
    </xf>
    <xf numFmtId="166" fontId="25" fillId="0" borderId="10" xfId="0" applyNumberFormat="1" applyFont="1" applyBorder="1" applyAlignment="1">
      <alignment horizontal="center"/>
    </xf>
    <xf numFmtId="166" fontId="25" fillId="0" borderId="10" xfId="0" applyNumberFormat="1" applyFont="1" applyBorder="1" applyAlignment="1">
      <alignment horizontal="center" vertical="center"/>
    </xf>
    <xf numFmtId="9" fontId="25" fillId="0" borderId="10" xfId="0" applyNumberFormat="1" applyFont="1" applyBorder="1" applyAlignment="1">
      <alignment horizontal="center"/>
    </xf>
    <xf numFmtId="0" fontId="25" fillId="0" borderId="10" xfId="0" applyFont="1" applyBorder="1" applyAlignment="1">
      <alignment horizontal="center" vertical="center"/>
    </xf>
    <xf numFmtId="0" fontId="25" fillId="0" borderId="0" xfId="0" applyFont="1" applyAlignment="1">
      <alignment vertical="center"/>
    </xf>
    <xf numFmtId="14" fontId="26" fillId="35" borderId="11" xfId="0" applyNumberFormat="1" applyFont="1" applyFill="1" applyBorder="1" applyAlignment="1">
      <alignment horizontal="center" vertical="center" wrapText="1"/>
    </xf>
    <xf numFmtId="14" fontId="25" fillId="35" borderId="11" xfId="0" applyNumberFormat="1" applyFont="1" applyFill="1" applyBorder="1" applyAlignment="1">
      <alignment horizontal="center" vertical="center" wrapText="1"/>
    </xf>
    <xf numFmtId="0" fontId="25" fillId="35" borderId="11" xfId="0" applyFont="1" applyFill="1" applyBorder="1" applyAlignment="1">
      <alignment horizontal="center" vertical="center" wrapText="1"/>
    </xf>
    <xf numFmtId="0" fontId="18" fillId="0" borderId="0" xfId="0" applyFont="1" applyAlignment="1">
      <alignment horizontal="center"/>
    </xf>
    <xf numFmtId="14" fontId="18" fillId="0" borderId="0" xfId="0" applyNumberFormat="1" applyFont="1" applyAlignment="1">
      <alignment horizontal="center"/>
    </xf>
    <xf numFmtId="0" fontId="16" fillId="0" borderId="0" xfId="0" applyFont="1" applyAlignment="1">
      <alignment horizontal="left" vertical="top" wrapText="1"/>
    </xf>
    <xf numFmtId="0" fontId="27" fillId="33" borderId="14" xfId="0" applyFont="1" applyFill="1" applyBorder="1" applyAlignment="1">
      <alignment horizontal="center" vertical="center"/>
    </xf>
    <xf numFmtId="0" fontId="25" fillId="33" borderId="10" xfId="0" applyFont="1" applyFill="1" applyBorder="1" applyAlignment="1">
      <alignment horizontal="left" vertical="center" wrapText="1"/>
    </xf>
    <xf numFmtId="0" fontId="27" fillId="0" borderId="14" xfId="0" applyFont="1" applyBorder="1" applyAlignment="1">
      <alignment horizontal="center" vertical="center"/>
    </xf>
    <xf numFmtId="0" fontId="25" fillId="37" borderId="10" xfId="0" applyFont="1" applyFill="1" applyBorder="1" applyAlignment="1">
      <alignment horizontal="left" vertical="center" wrapText="1"/>
    </xf>
    <xf numFmtId="0" fontId="25" fillId="38" borderId="10" xfId="0" applyFont="1" applyFill="1" applyBorder="1" applyAlignment="1">
      <alignment horizontal="left" vertical="center" wrapText="1"/>
    </xf>
    <xf numFmtId="0" fontId="25" fillId="0" borderId="10" xfId="0" applyFont="1" applyBorder="1" applyAlignment="1">
      <alignment horizontal="left" vertical="center" wrapText="1"/>
    </xf>
    <xf numFmtId="0" fontId="26" fillId="36" borderId="15" xfId="0" applyFont="1" applyFill="1" applyBorder="1" applyAlignment="1">
      <alignment horizontal="center" vertical="center"/>
    </xf>
    <xf numFmtId="0" fontId="26" fillId="36" borderId="12" xfId="0" applyFont="1" applyFill="1" applyBorder="1" applyAlignment="1">
      <alignment horizontal="center" vertical="center"/>
    </xf>
    <xf numFmtId="0" fontId="28" fillId="0" borderId="0" xfId="0" applyFont="1" applyAlignment="1">
      <alignment vertical="center"/>
    </xf>
    <xf numFmtId="0" fontId="29" fillId="0" borderId="0" xfId="0" applyFont="1" applyAlignment="1">
      <alignment vertical="center"/>
    </xf>
    <xf numFmtId="0" fontId="25" fillId="35" borderId="11" xfId="0" applyFont="1" applyFill="1" applyBorder="1" applyAlignment="1">
      <alignment horizontal="center" vertical="center"/>
    </xf>
    <xf numFmtId="0" fontId="23" fillId="0" borderId="0" xfId="0" applyFont="1" applyAlignment="1">
      <alignment horizontal="center" vertical="top"/>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Titel" xfId="2" builtinId="15" customBuiltin="1"/>
    <cellStyle name="Totaal" xfId="18" builtinId="25" customBuiltin="1"/>
    <cellStyle name="Uitvoer" xfId="11" builtinId="21" customBuiltin="1"/>
    <cellStyle name="Valuta" xfId="1" builtinId="4"/>
    <cellStyle name="Verklarende tekst" xfId="17" builtinId="53" customBuiltin="1"/>
    <cellStyle name="Waarschuwingstekst" xfId="15" builtinId="11" customBuiltin="1"/>
  </cellStyles>
  <dxfs count="25">
    <dxf>
      <font>
        <strike val="0"/>
        <outline val="0"/>
        <shadow val="0"/>
        <u val="none"/>
        <vertAlign val="baseline"/>
        <sz val="10"/>
        <name val="Aptos"/>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3"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9" formatCode="d/mm/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ptos"/>
        <family val="2"/>
        <scheme val="none"/>
      </font>
      <numFmt numFmtId="165" formatCode="_-* #,##0.00\ [$€-80C]_-;\-* #,##0.00\ [$€-80C]_-;_-* &quot;-&quot;??\ [$€-80C]_-;_-@_-"/>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66" formatCode="dd/mm/yy"/>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166" formatCode="dd/mm/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family val="2"/>
        <scheme val="none"/>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ptos"/>
        <family val="2"/>
        <scheme val="none"/>
      </font>
      <numFmt numFmtId="0" formatCode="General"/>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ptos"/>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0"/>
        <name val="Aptos"/>
        <family val="2"/>
        <scheme val="none"/>
      </font>
      <fill>
        <patternFill patternType="none">
          <fgColor indexed="64"/>
          <bgColor auto="1"/>
        </patternFill>
      </fill>
    </dxf>
    <dxf>
      <border outline="0">
        <bottom style="thin">
          <color indexed="64"/>
        </bottom>
      </border>
    </dxf>
  </dxfs>
  <tableStyles count="0" defaultTableStyle="TableStyleMedium2" defaultPivotStyle="PivotStyleLight16"/>
  <colors>
    <mruColors>
      <color rgb="FF3A4585"/>
      <color rgb="FF003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15286</xdr:colOff>
      <xdr:row>0</xdr:row>
      <xdr:rowOff>56984</xdr:rowOff>
    </xdr:from>
    <xdr:to>
      <xdr:col>1</xdr:col>
      <xdr:colOff>1226821</xdr:colOff>
      <xdr:row>0</xdr:row>
      <xdr:rowOff>964841</xdr:rowOff>
    </xdr:to>
    <xdr:pic>
      <xdr:nvPicPr>
        <xdr:cNvPr id="3" name="Afbeelding 2">
          <a:extLst>
            <a:ext uri="{FF2B5EF4-FFF2-40B4-BE49-F238E27FC236}">
              <a16:creationId xmlns:a16="http://schemas.microsoft.com/office/drawing/2014/main" id="{D7D9D428-C5DE-08F3-A0FA-944E3635B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86" y="56984"/>
          <a:ext cx="3093675" cy="907857"/>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ffichage1" id="{374CB55F-8044-4BA4-A692-D8132DDED572}">
    <nsvFilter filterId="{09105EE9-2A75-4599-8DC8-9448DD348F13}" ref="A1:J107" tableId="0">
      <columnFilter colId="0">
        <filter colId="0">
          <x:filters>
            <x:filter val="P21.27/4.1.2/NEET/D'BROEJ/VNNS"/>
            <x:filter val="P21.27/4.1.2/NEET/SBS/BNJ"/>
            <x:filter val="P21.27/4.1.2/NEETS/A2W/CJ"/>
            <x:filter val="P21.27/4.1.2/NEETS/BN/TJ"/>
            <x:filter val="P21.27/4.1.2/NEETS/DBROEJ/VNNS"/>
            <x:filter val="P21.27/4.1.2/NEETS/GI/KET"/>
            <x:filter val="P21.27/4.1.2/NEETS/INBRU"/>
            <x:filter val="P21.27/4.1.2/NEETS/JES/BNJ"/>
            <x:filter val="P21.27/4.1.2/NEETS/PLS/100"/>
            <x:filter val="P21.27/4.1.2/NEETS/RB/PYF"/>
            <x:filter val="P21.27/4.1.2/NEETS/SBS/BNJ"/>
          </x:filters>
        </filter>
      </columnFilter>
      <sortRules>
        <sortRule colId="2">
          <sortCondition ref="C1:C107"/>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15DD92-5372-42A3-B340-F04CF04170EB}" name="Tableau2" displayName="Tableau2" ref="A3:I19" totalsRowShown="0" headerRowDxfId="9" headerRowBorderDxfId="8" tableBorderDxfId="7">
  <autoFilter ref="A3:I19" xr:uid="{587823C3-B74A-457B-9E65-52CA70C8DE36}"/>
  <tableColumns count="9">
    <tableColumn id="1" xr3:uid="{DE7FF9AE-4F80-4B2B-9FA5-357BD2859677}" name="Nom de l'opération"/>
    <tableColumn id="2" xr3:uid="{D617EE4C-3ECB-4087-9CFC-6B187921E970}" name="Objectif de l’opération et les réalisations escomptées ou effectives" dataDxfId="6">
      <calculatedColumnFormula>VLOOKUP(Tableau2[[#This Row],[Nom de l''opération]],Info!C:I,2,FALSE)</calculatedColumnFormula>
    </tableColumn>
    <tableColumn id="3" xr3:uid="{F6D633C4-674B-41FA-80FE-ABBD8EB8A371}" name="Date de début de l'opération"/>
    <tableColumn id="4" xr3:uid="{980D744C-889F-400A-ACC3-B4B166D9C1EF}" name="Date d’achèvement prévue ou réelle de l’opération"/>
    <tableColumn id="5" xr3:uid="{F01BA038-A041-461C-9A45-F5372B1CE4CC}" name="Fonds" dataDxfId="5">
      <calculatedColumnFormula>VLOOKUP(Tableau2[[#This Row],[Nom de l''opération]],Info!C:I,3,FALSE)</calculatedColumnFormula>
    </tableColumn>
    <tableColumn id="6" xr3:uid="{8E1B6DCA-6743-4289-9B2C-E3978735506E}" name="Objectif spécifique concerné" dataDxfId="4">
      <calculatedColumnFormula>VLOOKUP(Tableau2[[#This Row],[Nom de l''opération]],Info!C:I,4,FALSE)</calculatedColumnFormula>
    </tableColumn>
    <tableColumn id="7" xr3:uid="{63007E62-2051-460F-90DE-84C06E93535E}" name="Taux de cofinancement par l’Union" dataDxfId="3">
      <calculatedColumnFormula>VLOOKUP(Tableau2[[#This Row],[Nom de l''opération]],Info!C:I,5,FALSE)</calculatedColumnFormula>
    </tableColumn>
    <tableColumn id="8" xr3:uid="{B8C25EBA-A7FA-43C2-9FAA-438975DFA6BD}" name="Indicateur d’emplacement ou la géolocalisation de l’opération et du pays concernés" dataDxfId="2">
      <calculatedColumnFormula>VLOOKUP(Tableau2[[#This Row],[Nom de l''opération]],Info!C:I,6,FALSE)</calculatedColumnFormula>
    </tableColumn>
    <tableColumn id="9" xr3:uid="{D0D518A9-5734-4D48-8D4B-3BD84B05C465}" name="Type d’intervention dans le cas de l’opération réalisée conformément à l’article 73, paragraphe 2, point g)." dataDxfId="1">
      <calculatedColumnFormula>VLOOKUP(Tableau2[[#This Row],[Nom de l''opération]],Info!C:I,7,FALSE)</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31C50E-B6D7-495E-8391-717C52A38E09}" name="Tableau1" displayName="Tableau1" ref="A2:L68" totalsRowShown="0" headerRowDxfId="0" dataDxfId="23" headerRowBorderDxfId="24" tableBorderDxfId="22">
  <autoFilter ref="A2:L68" xr:uid="{4631C50E-B6D7-495E-8391-717C52A38E09}"/>
  <tableColumns count="12">
    <tableColumn id="2" xr3:uid="{C6389937-D36E-4EF9-8FDC-7E3E3EF71EC1}" name="Unieke code" dataDxfId="21"/>
    <tableColumn id="14" xr3:uid="{05474E49-FD06-4F25-BD4D-9FDB9FB08A4C}" name="Naam van de operator" dataDxfId="20"/>
    <tableColumn id="3" xr3:uid="{A703D213-797D-4CC5-9CAA-C96C46B83535}" name="Naam van de actie" dataDxfId="19">
      <calculatedColumnFormula>VLOOKUP(Tableau1[[#This Row],[Unieke code]],Info!A:C,3,FALSE)</calculatedColumnFormula>
    </tableColumn>
    <tableColumn id="8" xr3:uid="{3522FA16-BE23-4927-A578-AC14E5037725}" name="Doel en verwachte of feitelijke resultaten van de concrete actie" dataDxfId="18">
      <calculatedColumnFormula>VLOOKUP(Tableau1[[#This Row],[Unieke code]],Info!A:I,4,FALSE)</calculatedColumnFormula>
    </tableColumn>
    <tableColumn id="5" xr3:uid="{72B37A9C-7AB6-4450-AC9F-E670FCDAF6C4}" name="Startdatum van de concrete actie" dataDxfId="17"/>
    <tableColumn id="6" xr3:uid="{31D73E7E-8BAD-41F3-BEEE-89E5846421ED}" name="Einddatum van de concrete actie" dataDxfId="16"/>
    <tableColumn id="7" xr3:uid="{CD1C360F-7F49-4E77-8455-0251C47B8C40}" name="Totale kosten van de concrete actie" dataDxfId="15"/>
    <tableColumn id="9" xr3:uid="{6C5F943A-CC8F-47B6-AA03-BCEC6713EC65}" name="Fonds" dataDxfId="14">
      <calculatedColumnFormula>VLOOKUP(Tableau1[[#This Row],[Unieke code]],Info!A:I,5,FALSE)</calculatedColumnFormula>
    </tableColumn>
    <tableColumn id="10" xr3:uid="{2FFD4903-5BF0-4096-ADBB-2B2F5B953B08}" name="Specifieke doelstelling" dataDxfId="13">
      <calculatedColumnFormula>VLOOKUP(Tableau1[[#This Row],[Unieke code]],Info!A:I,6,FALSE)</calculatedColumnFormula>
    </tableColumn>
    <tableColumn id="11" xr3:uid="{29A7497F-21D6-4BB4-B8E5-B3B74E481AB7}" name="Medefinancieringspercentage van de Unie" dataDxfId="12">
      <calculatedColumnFormula>VLOOKUP(Tableau1[[#This Row],[Unieke code]],Info!A:I,7,FALSE)</calculatedColumnFormula>
    </tableColumn>
    <tableColumn id="13" xr3:uid="{97108231-E615-45E6-9DFA-2016F71392BF}" name="Interventietype voor de concrete actie (overeenkomstig artikel 73, lid 2, punt g)" dataDxfId="11">
      <calculatedColumnFormula>VLOOKUP(Tableau1[[#This Row],[Unieke code]],Info!A:I,9,FALSE)</calculatedColumnFormula>
    </tableColumn>
    <tableColumn id="12" xr3:uid="{56AF6B74-D9C9-4B3C-81B5-961EA15377D0}" name="Plaatsbepaling of geolocatie voor het land en de concrete actie" dataDxfId="10">
      <calculatedColumnFormula>VLOOKUP(Tableau1[[#This Row],[Unieke code]],Info!A:I,8,FALSE)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23C3-B74A-457B-9E65-52CA70C8DE36}">
  <dimension ref="A1:M24"/>
  <sheetViews>
    <sheetView workbookViewId="0">
      <selection activeCell="A17" sqref="A17"/>
    </sheetView>
  </sheetViews>
  <sheetFormatPr defaultColWidth="11.44140625" defaultRowHeight="14.4" x14ac:dyDescent="0.3"/>
  <cols>
    <col min="1" max="1" width="47.44140625" bestFit="1" customWidth="1"/>
    <col min="2" max="2" width="33.109375" customWidth="1"/>
    <col min="3" max="3" width="28.6640625" customWidth="1"/>
    <col min="4" max="4" width="18.44140625" customWidth="1"/>
    <col min="5" max="5" width="8.5546875" bestFit="1" customWidth="1"/>
    <col min="6" max="6" width="28.5546875" customWidth="1"/>
    <col min="7" max="7" width="14.5546875" customWidth="1"/>
    <col min="8" max="8" width="29" customWidth="1"/>
    <col min="9" max="9" width="156.44140625" bestFit="1" customWidth="1"/>
  </cols>
  <sheetData>
    <row r="1" spans="1:13" ht="46.2" x14ac:dyDescent="0.85">
      <c r="A1" s="58" t="s">
        <v>0</v>
      </c>
      <c r="B1" s="58"/>
      <c r="C1" s="59">
        <v>45730</v>
      </c>
      <c r="D1" s="59"/>
      <c r="E1" s="1"/>
      <c r="F1" s="1"/>
    </row>
    <row r="2" spans="1:13" x14ac:dyDescent="0.3">
      <c r="E2" s="1"/>
      <c r="F2" s="1"/>
    </row>
    <row r="3" spans="1:13" s="2" customFormat="1" ht="55.95" customHeight="1" x14ac:dyDescent="0.3">
      <c r="A3" s="13" t="s">
        <v>1</v>
      </c>
      <c r="B3" s="14" t="s">
        <v>2</v>
      </c>
      <c r="C3" s="15" t="s">
        <v>3</v>
      </c>
      <c r="D3" s="15" t="s">
        <v>4</v>
      </c>
      <c r="E3" s="14" t="s">
        <v>5</v>
      </c>
      <c r="F3" s="14" t="s">
        <v>6</v>
      </c>
      <c r="G3" s="14" t="s">
        <v>7</v>
      </c>
      <c r="H3" s="14" t="s">
        <v>8</v>
      </c>
      <c r="I3" s="14" t="s">
        <v>9</v>
      </c>
      <c r="K3"/>
      <c r="L3"/>
      <c r="M3"/>
    </row>
    <row r="4" spans="1:13" x14ac:dyDescent="0.3">
      <c r="A4" t="s">
        <v>10</v>
      </c>
      <c r="B4" t="e">
        <f>VLOOKUP(Tableau2[[#This Row],[Nom de l''opération]],Info!C:I,2,FALSE)</f>
        <v>#N/A</v>
      </c>
      <c r="C4">
        <v>2022</v>
      </c>
      <c r="D4">
        <v>2027</v>
      </c>
      <c r="E4" t="e">
        <f>VLOOKUP(Tableau2[[#This Row],[Nom de l''opération]],Info!C:I,3,FALSE)</f>
        <v>#N/A</v>
      </c>
      <c r="F4" t="e">
        <f>VLOOKUP(Tableau2[[#This Row],[Nom de l''opération]],Info!C:I,4,FALSE)</f>
        <v>#N/A</v>
      </c>
      <c r="G4" t="e">
        <f>VLOOKUP(Tableau2[[#This Row],[Nom de l''opération]],Info!C:I,5,FALSE)</f>
        <v>#N/A</v>
      </c>
      <c r="H4" t="e">
        <f>VLOOKUP(Tableau2[[#This Row],[Nom de l''opération]],Info!C:I,6,FALSE)</f>
        <v>#N/A</v>
      </c>
      <c r="I4" t="e">
        <f>VLOOKUP(Tableau2[[#This Row],[Nom de l''opération]],Info!C:I,7,FALSE)</f>
        <v>#N/A</v>
      </c>
    </row>
    <row r="5" spans="1:13" x14ac:dyDescent="0.3">
      <c r="A5" t="s">
        <v>11</v>
      </c>
      <c r="B5" t="e">
        <f>VLOOKUP(Tableau2[[#This Row],[Nom de l''opération]],Info!C:I,2,FALSE)</f>
        <v>#N/A</v>
      </c>
      <c r="C5">
        <v>2023</v>
      </c>
      <c r="D5">
        <v>2027</v>
      </c>
      <c r="E5" t="e">
        <f>VLOOKUP(Tableau2[[#This Row],[Nom de l''opération]],Info!C:I,3,FALSE)</f>
        <v>#N/A</v>
      </c>
      <c r="F5" t="e">
        <f>VLOOKUP(Tableau2[[#This Row],[Nom de l''opération]],Info!C:I,4,FALSE)</f>
        <v>#N/A</v>
      </c>
      <c r="G5" t="e">
        <f>VLOOKUP(Tableau2[[#This Row],[Nom de l''opération]],Info!C:I,5,FALSE)</f>
        <v>#N/A</v>
      </c>
      <c r="H5" t="e">
        <f>VLOOKUP(Tableau2[[#This Row],[Nom de l''opération]],Info!C:I,6,FALSE)</f>
        <v>#N/A</v>
      </c>
      <c r="I5" t="e">
        <f>VLOOKUP(Tableau2[[#This Row],[Nom de l''opération]],Info!C:I,7,FALSE)</f>
        <v>#N/A</v>
      </c>
    </row>
    <row r="6" spans="1:13" x14ac:dyDescent="0.3">
      <c r="A6" t="s">
        <v>12</v>
      </c>
      <c r="B6" t="str">
        <f>VLOOKUP(Tableau2[[#This Row],[Nom de l''opération]],Info!C:I,2,FALSE)</f>
        <v>Werkzoekenden die een opleiding, stage of baan hebben genoten op individuele basis begeleiden naar werk.
Het is belangrijk om werkzoekenden na een opleiding, stage of baan snel naar werk te begeleiden, zodat ze duurzaam kunnen (her)intreden op de arbeidsmarkt. Hoe meer tijd er verstrijkt, hoe kleiner de kans op een baan. 
Het doel van al deze acties is om mensen dichter bij de arbeidsmarkt te brengen en hen te helpen zich duurzaam te integreren in de arbeidsmarkt. De methodologie van deze acties is gericht op de individuele werkzoekende. De geboden ondersteuning is afgestemd op het werkgelegenheids- en opleidingstraject van de individuele werkzoekende. Het profiel en de behoeften van de werkzoekende vormen het uitgangspunt om hem of haar te begeleiden naar geschikte vacatures (en voor zover mogelijk naar knepuntberoepen, groeiberoepen en beroepen van de toekomst, waaronder beroepen die verband houden met klimaatproblemen) totdat hij of zij weer op de arbeidsmarkt terugkeert op de lange termijn.
Deze ondersteuning kan in verschillende fasen plaatsvinden, afhankelijk van de vastgestelde behoeften en in de vorm van groeps- en/of geïndividualiseerde activiteiten:
- een eerste individueel beoordelingsgesprek om de behoeften vast te stellen en de ondersteuning te definiëren in het licht van de persoonlijke en professionele situatie;
- bepaling van een carrièreplan;
- activiteiten om mensen te mobiliseren en hun vertrouwen te vergroten, met name om hen aan te moedigen een veranderingsproces in de richting van werk te beginnen;
- verwerving van taalvaardigheden, instrumenten, methoden en benaderingen voor het effectief zoeken naar werk;
- afstemming van het profiel van de werkzoekende op vacatures, stages, opleidingen die tot kwalificaties leiden en, waar nodig, gericht op veelbelovende beroepen, beroepen met een tekort, beroepen van de toekomst, beroepen die verband houden met door werkgevers geïdentificeerde kwesties op het gebied van klimaatverandering;
- individuele ondersteuning en monitoring tijdens het zoeken naar een opleiding, het zoeken naar een baan en het behouden van een baan;</v>
      </c>
      <c r="C6">
        <v>2022</v>
      </c>
      <c r="D6">
        <v>2027</v>
      </c>
      <c r="E6" t="str">
        <f>VLOOKUP(Tableau2[[#This Row],[Nom de l''opération]],Info!C:I,3,FALSE)</f>
        <v>ESF+</v>
      </c>
      <c r="F6" t="str">
        <f>VLOOKUP(Tableau2[[#This Row],[Nom de l''opération]],Info!C:I,4,FALSE)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G6">
        <f>VLOOKUP(Tableau2[[#This Row],[Nom de l''opération]],Info!C:I,5,FALSE)</f>
        <v>0.4</v>
      </c>
      <c r="H6" t="str">
        <f>VLOOKUP(Tableau2[[#This Row],[Nom de l''opération]],Info!C:I,6,FALSE)</f>
        <v>BRU</v>
      </c>
      <c r="I6" t="str">
        <f>VLOOKUP(Tableau2[[#This Row],[Nom de l''opération]],Info!C:I,7,FALSE)</f>
        <v>134. Maatregelen voor betere toegang tot de arbeidsmarkt</v>
      </c>
    </row>
    <row r="7" spans="1:13" x14ac:dyDescent="0.3">
      <c r="A7" t="s">
        <v>13</v>
      </c>
      <c r="B7" t="e">
        <f>VLOOKUP(Tableau2[[#This Row],[Nom de l''opération]],Info!C:I,2,FALSE)</f>
        <v>#N/A</v>
      </c>
      <c r="C7">
        <v>2023</v>
      </c>
      <c r="D7">
        <v>2027</v>
      </c>
      <c r="E7" t="e">
        <f>VLOOKUP(Tableau2[[#This Row],[Nom de l''opération]],Info!C:I,3,FALSE)</f>
        <v>#N/A</v>
      </c>
      <c r="F7" t="e">
        <f>VLOOKUP(Tableau2[[#This Row],[Nom de l''opération]],Info!C:I,4,FALSE)</f>
        <v>#N/A</v>
      </c>
      <c r="G7" t="e">
        <f>VLOOKUP(Tableau2[[#This Row],[Nom de l''opération]],Info!C:I,5,FALSE)</f>
        <v>#N/A</v>
      </c>
      <c r="H7" t="e">
        <f>VLOOKUP(Tableau2[[#This Row],[Nom de l''opération]],Info!C:I,6,FALSE)</f>
        <v>#N/A</v>
      </c>
      <c r="I7" t="e">
        <f>VLOOKUP(Tableau2[[#This Row],[Nom de l''opération]],Info!C:I,7,FALSE)</f>
        <v>#N/A</v>
      </c>
    </row>
    <row r="8" spans="1:13" x14ac:dyDescent="0.3">
      <c r="A8" t="s">
        <v>14</v>
      </c>
      <c r="B8" t="e">
        <f>VLOOKUP(Tableau2[[#This Row],[Nom de l''opération]],Info!C:I,2,FALSE)</f>
        <v>#N/A</v>
      </c>
      <c r="C8">
        <v>2022</v>
      </c>
      <c r="D8">
        <v>2027</v>
      </c>
      <c r="E8" t="e">
        <f>VLOOKUP(Tableau2[[#This Row],[Nom de l''opération]],Info!C:I,3,FALSE)</f>
        <v>#N/A</v>
      </c>
      <c r="F8" t="e">
        <f>VLOOKUP(Tableau2[[#This Row],[Nom de l''opération]],Info!C:I,4,FALSE)</f>
        <v>#N/A</v>
      </c>
      <c r="G8" t="e">
        <f>VLOOKUP(Tableau2[[#This Row],[Nom de l''opération]],Info!C:I,5,FALSE)</f>
        <v>#N/A</v>
      </c>
      <c r="H8" t="e">
        <f>VLOOKUP(Tableau2[[#This Row],[Nom de l''opération]],Info!C:I,6,FALSE)</f>
        <v>#N/A</v>
      </c>
      <c r="I8" t="e">
        <f>VLOOKUP(Tableau2[[#This Row],[Nom de l''opération]],Info!C:I,7,FALSE)</f>
        <v>#N/A</v>
      </c>
    </row>
    <row r="9" spans="1:13" x14ac:dyDescent="0.3">
      <c r="A9" t="s">
        <v>15</v>
      </c>
      <c r="B9" t="e">
        <f>VLOOKUP(Tableau2[[#This Row],[Nom de l''opération]],Info!C:I,2,FALSE)</f>
        <v>#N/A</v>
      </c>
      <c r="C9">
        <v>2022</v>
      </c>
      <c r="D9">
        <v>2027</v>
      </c>
      <c r="E9" t="e">
        <f>VLOOKUP(Tableau2[[#This Row],[Nom de l''opération]],Info!C:I,3,FALSE)</f>
        <v>#N/A</v>
      </c>
      <c r="F9" t="e">
        <f>VLOOKUP(Tableau2[[#This Row],[Nom de l''opération]],Info!C:I,4,FALSE)</f>
        <v>#N/A</v>
      </c>
      <c r="G9" t="e">
        <f>VLOOKUP(Tableau2[[#This Row],[Nom de l''opération]],Info!C:I,5,FALSE)</f>
        <v>#N/A</v>
      </c>
      <c r="H9" t="e">
        <f>VLOOKUP(Tableau2[[#This Row],[Nom de l''opération]],Info!C:I,6,FALSE)</f>
        <v>#N/A</v>
      </c>
      <c r="I9" t="e">
        <f>VLOOKUP(Tableau2[[#This Row],[Nom de l''opération]],Info!C:I,7,FALSE)</f>
        <v>#N/A</v>
      </c>
    </row>
    <row r="10" spans="1:13" x14ac:dyDescent="0.3">
      <c r="A10" t="s">
        <v>16</v>
      </c>
      <c r="B10" t="e">
        <f>VLOOKUP(Tableau2[[#This Row],[Nom de l''opération]],Info!C:I,2,FALSE)</f>
        <v>#N/A</v>
      </c>
      <c r="C10">
        <v>2022</v>
      </c>
      <c r="D10">
        <v>2027</v>
      </c>
      <c r="E10" t="e">
        <f>VLOOKUP(Tableau2[[#This Row],[Nom de l''opération]],Info!C:I,3,FALSE)</f>
        <v>#N/A</v>
      </c>
      <c r="F10" t="e">
        <f>VLOOKUP(Tableau2[[#This Row],[Nom de l''opération]],Info!C:I,4,FALSE)</f>
        <v>#N/A</v>
      </c>
      <c r="G10" t="e">
        <f>VLOOKUP(Tableau2[[#This Row],[Nom de l''opération]],Info!C:I,5,FALSE)</f>
        <v>#N/A</v>
      </c>
      <c r="H10" t="e">
        <f>VLOOKUP(Tableau2[[#This Row],[Nom de l''opération]],Info!C:I,6,FALSE)</f>
        <v>#N/A</v>
      </c>
      <c r="I10" t="e">
        <f>VLOOKUP(Tableau2[[#This Row],[Nom de l''opération]],Info!C:I,7,FALSE)</f>
        <v>#N/A</v>
      </c>
    </row>
    <row r="11" spans="1:13" x14ac:dyDescent="0.3">
      <c r="A11" t="s">
        <v>17</v>
      </c>
      <c r="B11" t="str">
        <f>VLOOKUP(Tableau2[[#This Row],[Nom de l''opération]],Info!C:I,2,FALSE)</f>
        <v>Jongeren onder de 30 jaar op school bewust maken en informeren over de arbeidsmarkt om hun intrede in het beroepsleven te vergemakkelijken. Dit houdt ook in dat ze worden ondergedompeld in de realiteit van het bedrijfsleven, met name door middel van studentenbanen.
De vastgestelde overgangsbehoeften richten zich op de moeilijkheden in verband met de begeleiding van jongeren tijdens hun schoolcarrière, de angst die leerlingen uiten over de wereld van het werk en de kloof die bestaat tussen de wereld van het werk, het middelbaar onderwijs en het hoger onderwijs.
De ondersteunde acties bereiden jongeren voor op de overgang tussen school en werk door middel van, onder andere, een bewustmakingsprogramma en een informatieprogramma (workshops op scholen), presentatie- en bewustmakingssessies, ondersteuning bij het opstellen en uitwerken van hun educatief en professioneel levensproject en een praktische ervaring/ervaring in de realiteit van een bedrijf door middel van de studentenjob.</v>
      </c>
      <c r="C11">
        <v>2022</v>
      </c>
      <c r="D11">
        <v>2027</v>
      </c>
      <c r="E11" t="str">
        <f>VLOOKUP(Tableau2[[#This Row],[Nom de l''opération]],Info!C:I,3,FALSE)</f>
        <v>ESF+</v>
      </c>
      <c r="F11" t="str">
        <f>VLOOKUP(Tableau2[[#This Row],[Nom de l''opération]],Info!C:I,4,FALSE)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G11">
        <f>VLOOKUP(Tableau2[[#This Row],[Nom de l''opération]],Info!C:I,5,FALSE)</f>
        <v>0.4</v>
      </c>
      <c r="H11" t="str">
        <f>VLOOKUP(Tableau2[[#This Row],[Nom de l''opération]],Info!C:I,6,FALSE)</f>
        <v>BRU</v>
      </c>
      <c r="I11" t="str">
        <f>VLOOKUP(Tableau2[[#This Row],[Nom de l''opération]],Info!C:I,7,FALSE)</f>
        <v>136. Specifieke ondersteuning van werkgelegenheid bij jongeren en sociaal-economische integratie van jongeren</v>
      </c>
    </row>
    <row r="12" spans="1:13" x14ac:dyDescent="0.3">
      <c r="A12" t="s">
        <v>18</v>
      </c>
      <c r="B12" t="str">
        <f>VLOOKUP(Tableau2[[#This Row],[Nom de l''opération]],Info!C:I,2,FALSE)</f>
        <v>Jongeren onder de 30 jaar op school bewust maken en informeren over de arbeidsmarkt om hun intrede in het beroepsleven te vergemakkelijken. Dit houdt ook in dat ze worden ondergedompeld in de realiteit van het bedrijfsleven, met name door middel van studentenbanen.
De vastgestelde overgangsbehoeften richten zich op de moeilijkheden in verband met de begeleiding van jongeren tijdens hun schoolcarrière, de angst die leerlingen uiten over de wereld van het werk en de kloof die bestaat tussen de wereld van het werk, het middelbaar onderwijs en het hoger onderwijs.
De ondersteunde acties bereiden jongeren voor op de overgang tussen school en werk door middel van, onder andere, een bewustmakingsprogramma en een informatieprogramma (workshops op scholen), presentatie- en bewustmakingssessies, ondersteuning bij het opstellen en uitwerken van hun educatief en professioneel levensproject en een praktische ervaring/ervaring in de realiteit van een bedrijf door middel van de studentenjob.</v>
      </c>
      <c r="C12">
        <v>2022</v>
      </c>
      <c r="D12">
        <v>2027</v>
      </c>
      <c r="E12" t="str">
        <f>VLOOKUP(Tableau2[[#This Row],[Nom de l''opération]],Info!C:I,3,FALSE)</f>
        <v>ESF+</v>
      </c>
      <c r="F12" t="str">
        <f>VLOOKUP(Tableau2[[#This Row],[Nom de l''opération]],Info!C:I,4,FALSE)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G12">
        <f>VLOOKUP(Tableau2[[#This Row],[Nom de l''opération]],Info!C:I,5,FALSE)</f>
        <v>0.4</v>
      </c>
      <c r="H12" t="str">
        <f>VLOOKUP(Tableau2[[#This Row],[Nom de l''opération]],Info!C:I,6,FALSE)</f>
        <v>BRU</v>
      </c>
      <c r="I12" t="str">
        <f>VLOOKUP(Tableau2[[#This Row],[Nom de l''opération]],Info!C:I,7,FALSE)</f>
        <v>136. Specifieke ondersteuning van werkgelegenheid bij jongeren en sociaal-economische integratie van jongeren</v>
      </c>
    </row>
    <row r="13" spans="1:13" x14ac:dyDescent="0.3">
      <c r="A13" t="s">
        <v>19</v>
      </c>
      <c r="B13" t="str">
        <f>VLOOKUP(Tableau2[[#This Row],[Nom de l''opération]],Info!C:I,2,FALSE)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C13">
        <v>2023</v>
      </c>
      <c r="D13">
        <v>2027</v>
      </c>
      <c r="E13" t="str">
        <f>VLOOKUP(Tableau2[[#This Row],[Nom de l''opération]],Info!C:I,3,FALSE)</f>
        <v>ESF+</v>
      </c>
      <c r="F13" t="str">
        <f>VLOOKUP(Tableau2[[#This Row],[Nom de l''opération]],Info!C:I,4,FALSE)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G13">
        <f>VLOOKUP(Tableau2[[#This Row],[Nom de l''opération]],Info!C:I,5,FALSE)</f>
        <v>0.4</v>
      </c>
      <c r="H13" t="str">
        <f>VLOOKUP(Tableau2[[#This Row],[Nom de l''opération]],Info!C:I,6,FALSE)</f>
        <v>BRU</v>
      </c>
      <c r="I13" t="str">
        <f>VLOOKUP(Tableau2[[#This Row],[Nom de l''opération]],Info!C:I,7,FALSE)</f>
        <v xml:space="preserve">136. Specifieke ondersteuning van werkgelegenheid bij jongeren en sociaal-economische integratie van jongeren </v>
      </c>
    </row>
    <row r="14" spans="1:13" x14ac:dyDescent="0.3">
      <c r="A14" t="s">
        <v>20</v>
      </c>
      <c r="B14" t="e">
        <f>VLOOKUP(Tableau2[[#This Row],[Nom de l''opération]],Info!C:I,2,FALSE)</f>
        <v>#N/A</v>
      </c>
      <c r="C14">
        <v>2023</v>
      </c>
      <c r="D14">
        <v>2027</v>
      </c>
      <c r="E14" t="e">
        <f>VLOOKUP(Tableau2[[#This Row],[Nom de l''opération]],Info!C:I,3,FALSE)</f>
        <v>#N/A</v>
      </c>
      <c r="F14" t="e">
        <f>VLOOKUP(Tableau2[[#This Row],[Nom de l''opération]],Info!C:I,4,FALSE)</f>
        <v>#N/A</v>
      </c>
      <c r="G14" t="e">
        <f>VLOOKUP(Tableau2[[#This Row],[Nom de l''opération]],Info!C:I,5,FALSE)</f>
        <v>#N/A</v>
      </c>
      <c r="H14" t="e">
        <f>VLOOKUP(Tableau2[[#This Row],[Nom de l''opération]],Info!C:I,6,FALSE)</f>
        <v>#N/A</v>
      </c>
      <c r="I14" t="e">
        <f>VLOOKUP(Tableau2[[#This Row],[Nom de l''opération]],Info!C:I,7,FALSE)</f>
        <v>#N/A</v>
      </c>
    </row>
    <row r="15" spans="1:13" x14ac:dyDescent="0.3">
      <c r="A15" t="s">
        <v>21</v>
      </c>
      <c r="B15" t="e">
        <f>VLOOKUP(Tableau2[[#This Row],[Nom de l''opération]],Info!C:I,2,FALSE)</f>
        <v>#N/A</v>
      </c>
      <c r="C15">
        <v>2023</v>
      </c>
      <c r="D15">
        <v>2024</v>
      </c>
      <c r="E15" t="e">
        <f>VLOOKUP(Tableau2[[#This Row],[Nom de l''opération]],Info!C:I,3,FALSE)</f>
        <v>#N/A</v>
      </c>
      <c r="F15" t="e">
        <f>VLOOKUP(Tableau2[[#This Row],[Nom de l''opération]],Info!C:I,4,FALSE)</f>
        <v>#N/A</v>
      </c>
      <c r="G15" t="e">
        <f>VLOOKUP(Tableau2[[#This Row],[Nom de l''opération]],Info!C:I,5,FALSE)</f>
        <v>#N/A</v>
      </c>
      <c r="H15" t="e">
        <f>VLOOKUP(Tableau2[[#This Row],[Nom de l''opération]],Info!C:I,6,FALSE)</f>
        <v>#N/A</v>
      </c>
      <c r="I15" t="e">
        <f>VLOOKUP(Tableau2[[#This Row],[Nom de l''opération]],Info!C:I,7,FALSE)</f>
        <v>#N/A</v>
      </c>
    </row>
    <row r="16" spans="1:13" x14ac:dyDescent="0.3">
      <c r="A16" t="s">
        <v>22</v>
      </c>
      <c r="B16" t="e">
        <f>VLOOKUP(Tableau2[[#This Row],[Nom de l''opération]],Info!C:I,2,FALSE)</f>
        <v>#N/A</v>
      </c>
      <c r="C16">
        <v>2024</v>
      </c>
      <c r="D16">
        <v>2027</v>
      </c>
      <c r="E16" t="e">
        <f>VLOOKUP(Tableau2[[#This Row],[Nom de l''opération]],Info!C:I,3,FALSE)</f>
        <v>#N/A</v>
      </c>
      <c r="F16" t="e">
        <f>VLOOKUP(Tableau2[[#This Row],[Nom de l''opération]],Info!C:I,4,FALSE)</f>
        <v>#N/A</v>
      </c>
      <c r="G16" t="e">
        <f>VLOOKUP(Tableau2[[#This Row],[Nom de l''opération]],Info!C:I,5,FALSE)</f>
        <v>#N/A</v>
      </c>
      <c r="H16" t="e">
        <f>VLOOKUP(Tableau2[[#This Row],[Nom de l''opération]],Info!C:I,6,FALSE)</f>
        <v>#N/A</v>
      </c>
      <c r="I16" t="e">
        <f>VLOOKUP(Tableau2[[#This Row],[Nom de l''opération]],Info!C:I,7,FALSE)</f>
        <v>#N/A</v>
      </c>
    </row>
    <row r="17" spans="1:9" x14ac:dyDescent="0.3">
      <c r="A17" t="s">
        <v>23</v>
      </c>
      <c r="B17" t="e">
        <f>VLOOKUP(Tableau2[[#This Row],[Nom de l''opération]],Info!C:I,2,FALSE)</f>
        <v>#N/A</v>
      </c>
      <c r="C17">
        <v>2023</v>
      </c>
      <c r="D17">
        <v>2027</v>
      </c>
      <c r="E17" t="e">
        <f>VLOOKUP(Tableau2[[#This Row],[Nom de l''opération]],Info!C:I,3,FALSE)</f>
        <v>#N/A</v>
      </c>
      <c r="F17" t="e">
        <f>VLOOKUP(Tableau2[[#This Row],[Nom de l''opération]],Info!C:I,4,FALSE)</f>
        <v>#N/A</v>
      </c>
      <c r="G17" t="e">
        <f>VLOOKUP(Tableau2[[#This Row],[Nom de l''opération]],Info!C:I,5,FALSE)</f>
        <v>#N/A</v>
      </c>
      <c r="H17" t="e">
        <f>VLOOKUP(Tableau2[[#This Row],[Nom de l''opération]],Info!C:I,6,FALSE)</f>
        <v>#N/A</v>
      </c>
      <c r="I17" t="e">
        <f>VLOOKUP(Tableau2[[#This Row],[Nom de l''opération]],Info!C:I,7,FALSE)</f>
        <v>#N/A</v>
      </c>
    </row>
    <row r="18" spans="1:9" x14ac:dyDescent="0.3">
      <c r="A18" t="s">
        <v>24</v>
      </c>
      <c r="B18" t="e">
        <f>VLOOKUP(Tableau2[[#This Row],[Nom de l''opération]],Info!C:I,2,FALSE)</f>
        <v>#N/A</v>
      </c>
      <c r="C18">
        <v>2024</v>
      </c>
      <c r="D18">
        <v>2027</v>
      </c>
      <c r="E18" t="e">
        <f>VLOOKUP(Tableau2[[#This Row],[Nom de l''opération]],Info!C:I,3,FALSE)</f>
        <v>#N/A</v>
      </c>
      <c r="F18" t="e">
        <f>VLOOKUP(Tableau2[[#This Row],[Nom de l''opération]],Info!C:I,4,FALSE)</f>
        <v>#N/A</v>
      </c>
      <c r="G18" t="e">
        <f>VLOOKUP(Tableau2[[#This Row],[Nom de l''opération]],Info!C:I,5,FALSE)</f>
        <v>#N/A</v>
      </c>
      <c r="H18" t="e">
        <f>VLOOKUP(Tableau2[[#This Row],[Nom de l''opération]],Info!C:I,6,FALSE)</f>
        <v>#N/A</v>
      </c>
      <c r="I18" t="e">
        <f>VLOOKUP(Tableau2[[#This Row],[Nom de l''opération]],Info!C:I,7,FALSE)</f>
        <v>#N/A</v>
      </c>
    </row>
    <row r="19" spans="1:9" x14ac:dyDescent="0.3">
      <c r="A19" t="s">
        <v>25</v>
      </c>
      <c r="B19" t="str">
        <f>VLOOKUP(Tableau2[[#This Row],[Nom de l''opération]],Info!C:I,2,FALSE)</f>
        <v xml:space="preserve">Het werven, verzamelen en analyseren van vacatures en stageaanbiedingen van werkgevers en het begeleiden en ondersteunen van werkgevers bij het zoeken naar kandidaten door hen te informeren over de vele beschikbare werkgelegenheidsmiddelen. </v>
      </c>
      <c r="C19">
        <v>2022</v>
      </c>
      <c r="D19">
        <v>2027</v>
      </c>
      <c r="E19" t="str">
        <f>VLOOKUP(Tableau2[[#This Row],[Nom de l''opération]],Info!C:I,3,FALSE)</f>
        <v>ESF+</v>
      </c>
      <c r="F19" t="str">
        <f>VLOOKUP(Tableau2[[#This Row],[Nom de l''opération]],Info!C:I,4,FALSE)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G19">
        <f>VLOOKUP(Tableau2[[#This Row],[Nom de l''opération]],Info!C:I,5,FALSE)</f>
        <v>0.4</v>
      </c>
      <c r="H19" t="str">
        <f>VLOOKUP(Tableau2[[#This Row],[Nom de l''opération]],Info!C:I,6,FALSE)</f>
        <v>BRU</v>
      </c>
      <c r="I19" t="str">
        <f>VLOOKUP(Tableau2[[#This Row],[Nom de l''opération]],Info!C:I,7,FALSE)</f>
        <v>134. Maatregelen voor betere toegang tot de arbeidsmarkt</v>
      </c>
    </row>
    <row r="22" spans="1:9" ht="61.95" customHeight="1" x14ac:dyDescent="0.3">
      <c r="A22" s="60"/>
      <c r="B22" s="60"/>
      <c r="C22" s="18"/>
    </row>
    <row r="23" spans="1:9" x14ac:dyDescent="0.3">
      <c r="A23" s="17"/>
    </row>
    <row r="24" spans="1:9" x14ac:dyDescent="0.3">
      <c r="A24" s="9"/>
    </row>
  </sheetData>
  <mergeCells count="3">
    <mergeCell ref="A1:B1"/>
    <mergeCell ref="C1:D1"/>
    <mergeCell ref="A22:B2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43339-95CA-4E74-8985-01B0FFF60DEF}">
  <dimension ref="A1:Q68"/>
  <sheetViews>
    <sheetView tabSelected="1" zoomScaleNormal="100" workbookViewId="0">
      <selection activeCell="A2" sqref="A2"/>
    </sheetView>
  </sheetViews>
  <sheetFormatPr defaultColWidth="11.44140625" defaultRowHeight="14.4" x14ac:dyDescent="0.3"/>
  <cols>
    <col min="1" max="1" width="27.44140625" customWidth="1"/>
    <col min="2" max="2" width="25.88671875" customWidth="1"/>
    <col min="3" max="3" width="23.109375" customWidth="1"/>
    <col min="4" max="4" width="34.21875" customWidth="1"/>
    <col min="5" max="6" width="13" customWidth="1"/>
    <col min="7" max="7" width="17.109375" style="16" customWidth="1"/>
    <col min="8" max="8" width="10.6640625" customWidth="1"/>
    <col min="9" max="9" width="22.5546875" customWidth="1"/>
    <col min="10" max="10" width="15.6640625" style="1" customWidth="1"/>
    <col min="11" max="11" width="21.5546875" style="16" customWidth="1"/>
    <col min="12" max="12" width="16.109375" style="16" customWidth="1"/>
    <col min="13" max="15" width="12.109375" style="16" customWidth="1"/>
    <col min="16" max="16" width="16.33203125" customWidth="1"/>
    <col min="17" max="17" width="24" style="1" customWidth="1"/>
  </cols>
  <sheetData>
    <row r="1" spans="1:17" ht="79.2" customHeight="1" x14ac:dyDescent="0.3">
      <c r="A1" s="54"/>
      <c r="C1" s="70" t="s">
        <v>234</v>
      </c>
      <c r="G1" s="69" t="s">
        <v>222</v>
      </c>
    </row>
    <row r="2" spans="1:17" s="72" customFormat="1" ht="76.2" customHeight="1" x14ac:dyDescent="0.3">
      <c r="A2" s="71" t="s">
        <v>145</v>
      </c>
      <c r="B2" s="57" t="s">
        <v>167</v>
      </c>
      <c r="C2" s="57" t="s">
        <v>146</v>
      </c>
      <c r="D2" s="57" t="s">
        <v>147</v>
      </c>
      <c r="E2" s="56" t="s">
        <v>148</v>
      </c>
      <c r="F2" s="55" t="s">
        <v>149</v>
      </c>
      <c r="G2" s="56" t="s">
        <v>150</v>
      </c>
      <c r="H2" s="55" t="s">
        <v>5</v>
      </c>
      <c r="I2" s="55" t="s">
        <v>151</v>
      </c>
      <c r="J2" s="55" t="s">
        <v>152</v>
      </c>
      <c r="K2" s="57" t="s">
        <v>221</v>
      </c>
      <c r="L2" s="57" t="s">
        <v>153</v>
      </c>
    </row>
    <row r="3" spans="1:17" ht="15" customHeight="1" x14ac:dyDescent="0.3">
      <c r="A3" s="28" t="s">
        <v>87</v>
      </c>
      <c r="B3" s="31" t="str">
        <f>VLOOKUP(Tableau1[[#This Row],[Unieke code]],Info!A:B,2,FALSE)</f>
        <v>Actiris</v>
      </c>
      <c r="C3" s="31" t="str">
        <f>VLOOKUP(Tableau1[[#This Row],[Unieke code]],Info!A:C,3,FALSE)</f>
        <v xml:space="preserve">Dienst Link </v>
      </c>
      <c r="D3" s="31" t="str">
        <f>VLOOKUP(Tableau1[[#This Row],[Unieke code]],Info!A:I,4,FALSE)</f>
        <v>Werkzoekenden die een opleiding, stage of baan hebben genoten op individuele basis begeleiden naar werk.
Het is belangrijk om werkzoekenden na een opleiding, stage of baan snel naar werk te begeleiden, zodat ze duurzaam kunnen (her)intreden op de arbeidsmarkt. Hoe meer tijd er verstrijkt, hoe kleiner de kans op een baan. 
Het doel van al deze acties is om mensen dichter bij de arbeidsmarkt te brengen en hen te helpen zich duurzaam te integreren in de arbeidsmarkt. De methodologie van deze acties is gericht op de individuele werkzoekende. De geboden ondersteuning is afgestemd op het werkgelegenheids- en opleidingstraject van de individuele werkzoekende. Het profiel en de behoeften van de werkzoekende vormen het uitgangspunt om hem of haar te begeleiden naar geschikte vacatures (en voor zover mogelijk naar knepuntberoepen, groeiberoepen en beroepen van de toekomst, waaronder beroepen die verband houden met klimaatproblemen) totdat hij of zij weer op de arbeidsmarkt terugkeert op de lange termijn.
Deze ondersteuning kan in verschillende fasen plaatsvinden, afhankelijk van de vastgestelde behoeften en in de vorm van groeps- en/of geïndividualiseerde activiteiten:
- een eerste individueel beoordelingsgesprek om de behoeften vast te stellen en de ondersteuning te definiëren in het licht van de persoonlijke en professionele situatie;
- bepaling van een carrièreplan;
- activiteiten om mensen te mobiliseren en hun vertrouwen te vergroten, met name om hen aan te moedigen een veranderingsproces in de richting van werk te beginnen;
- verwerving van taalvaardigheden, instrumenten, methoden en benaderingen voor het effectief zoeken naar werk;
- afstemming van het profiel van de werkzoekende op vacatures, stages, opleidingen die tot kwalificaties leiden en, waar nodig, gericht op veelbelovende beroepen, beroepen met een tekort, beroepen van de toekomst, beroepen die verband houden met door werkgevers geïdentificeerde kwesties op het gebied van klimaatverandering;
- individuele ondersteuning en monitoring tijdens het zoeken naar een opleiding, het zoeken naar een baan en het behouden van een baan;</v>
      </c>
      <c r="E3" s="32">
        <v>44562</v>
      </c>
      <c r="F3" s="33">
        <v>47118</v>
      </c>
      <c r="G3" s="34">
        <v>5513032</v>
      </c>
      <c r="H3" s="33" t="str">
        <f>VLOOKUP(Tableau1[[#This Row],[Unieke code]],Info!A:I,5,FALSE)</f>
        <v>ESF+</v>
      </c>
      <c r="I3"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 s="36">
        <f>VLOOKUP(Tableau1[[#This Row],[Unieke code]],Info!A:I,7,FALSE)</f>
        <v>0.4</v>
      </c>
      <c r="K3" s="37" t="str">
        <f>VLOOKUP(Tableau1[[#This Row],[Unieke code]],Info!A:I,9,FALSE)</f>
        <v>134. Maatregelen voor betere toegang tot de arbeidsmarkt</v>
      </c>
      <c r="L3" s="38" t="str">
        <f>VLOOKUP(Tableau1[[#This Row],[Unieke code]],Info!A:I,8,FALSE)</f>
        <v>BRU</v>
      </c>
      <c r="M3"/>
      <c r="N3"/>
      <c r="O3"/>
      <c r="Q3"/>
    </row>
    <row r="4" spans="1:17" ht="15" customHeight="1" x14ac:dyDescent="0.3">
      <c r="A4" s="28" t="s">
        <v>84</v>
      </c>
      <c r="B4" s="31" t="str">
        <f>VLOOKUP(Tableau1[[#This Row],[Unieke code]],Info!A:B,2,FALSE)</f>
        <v>Actiris</v>
      </c>
      <c r="C4" s="31" t="str">
        <f>VLOOKUP(Tableau1[[#This Row],[Unieke code]],Info!A:C,3,FALSE)</f>
        <v>Select Actiris</v>
      </c>
      <c r="D4" s="31" t="str">
        <f>VLOOKUP(Tableau1[[#This Row],[Unieke code]],Info!A:I,4,FALSE)</f>
        <v xml:space="preserve">Het werven, verzamelen en analyseren van vacatures en stageaanbiedingen van werkgevers en het begeleiden en ondersteunen van werkgevers bij het zoeken naar kandidaten door hen te informeren over de vele beschikbare werkgelegenheidsmiddelen. </v>
      </c>
      <c r="E4" s="32">
        <v>44562</v>
      </c>
      <c r="F4" s="33">
        <v>47118</v>
      </c>
      <c r="G4" s="34">
        <v>18123133</v>
      </c>
      <c r="H4" s="33" t="str">
        <f>VLOOKUP(Tableau1[[#This Row],[Unieke code]],Info!A:I,5,FALSE)</f>
        <v>ESF+</v>
      </c>
      <c r="I4"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4" s="36">
        <f>VLOOKUP(Tableau1[[#This Row],[Unieke code]],Info!A:I,7,FALSE)</f>
        <v>0.4</v>
      </c>
      <c r="K4" s="37" t="str">
        <f>VLOOKUP(Tableau1[[#This Row],[Unieke code]],Info!A:I,9,FALSE)</f>
        <v>134. Maatregelen voor betere toegang tot de arbeidsmarkt</v>
      </c>
      <c r="L4" s="38" t="str">
        <f>VLOOKUP(Tableau1[[#This Row],[Unieke code]],Info!A:I,8,FALSE)</f>
        <v>BRU</v>
      </c>
      <c r="M4"/>
      <c r="N4"/>
      <c r="O4"/>
      <c r="Q4"/>
    </row>
    <row r="5" spans="1:17" ht="15" customHeight="1" x14ac:dyDescent="0.3">
      <c r="A5" s="28" t="s">
        <v>86</v>
      </c>
      <c r="B5" s="31" t="str">
        <f>VLOOKUP(Tableau1[[#This Row],[Unieke code]],Info!A:B,2,FALSE)</f>
        <v>Actiris</v>
      </c>
      <c r="C5" s="31" t="str">
        <f>VLOOKUP(Tableau1[[#This Row],[Unieke code]],Info!A:C,3,FALSE)</f>
        <v>Dienst BAZW</v>
      </c>
      <c r="D5" s="31" t="str">
        <f>VLOOKUP(Tableau1[[#This Row],[Unieke code]],Info!A:I,4,FALSE)</f>
        <v>Werkloze (langdurig) werkzoekenden op individuele basis aan het werk helpen 
Voor langdurig werkzoekenden moeten geïndividualiseerde maatregelen worden genomen om sociale, psychologische en professionele obstakels te overwinnen.
Het doel van al deze acties is om mensen dichter bij de arbeidsmarkt te brengen en hen te helpen bij hun integratie op de arbeidsmarkt op de lange termijn. De methodologie van deze acties is gericht op de individuele werkzoekende. De aangeboden ondersteuning is afgestemd op het werkgelegenheids- en opleidingstraject van de persoon in kwestie. Het profiel en de behoeften van de werkzoekende vormen het uitgangspunt om hem of haar te begeleiden naar geschikte vacatures (en voor zover mogelijk naar knelpuntberoepen, groeiberoepen en beroepen van de toekomst, waaronder beroepen die verband houden met klimaatproblemen) totdat hij of zij weer op de arbeidsmarkt komt op de lange termijn.
Deze ondersteuning kan in verschillende fasen plaatsvinden, afhankelijk van de vastgestelde behoeften en in de vorm van groeps- en/of geïndividualiseerde activiteiten:
o	een eerste individueel beoordelingsgesprek om de behoeften vast te stellen en de ondersteuning te definiëren in het licht van de persoonlijke en professionele situatie;
o	bepaling van een carrièreplan;
o	activiteiten om mensen te mobiliseren en hun vertrouwen te vergroten, met name om hen aan te moedigen een veranderingsproces in de richting van werk te beginnen;
o	verwerving van taalvaardigheden, instrumenten, methoden en benaderingen voor het effectief zoeken naar werk;
o	afstemming van het profiel van de werkzoekende op vacatures, stages, opleidingen die tot kwalificaties leiden en, waar nodig, gericht op veelbelovende beroepen, beroepen met een tekort, beroepen van de toekomst, beroepen die verband houden met door werkgevers geïdentificeerde kwesties op het gebied van klimaatverandering;
o	individuele ondersteuning en monitoring tijdens het zoeken naar een opleiding, het zoeken naar een baan en het behouden van een baan;</v>
      </c>
      <c r="E5" s="32">
        <v>44927</v>
      </c>
      <c r="F5" s="33">
        <v>47118</v>
      </c>
      <c r="G5" s="34">
        <v>8245597</v>
      </c>
      <c r="H5" s="33" t="str">
        <f>VLOOKUP(Tableau1[[#This Row],[Unieke code]],Info!A:I,5,FALSE)</f>
        <v>ESF+</v>
      </c>
      <c r="I5"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5" s="36">
        <f>VLOOKUP(Tableau1[[#This Row],[Unieke code]],Info!A:I,7,FALSE)</f>
        <v>0.4</v>
      </c>
      <c r="K5" s="37" t="str">
        <f>VLOOKUP(Tableau1[[#This Row],[Unieke code]],Info!A:I,9,FALSE)</f>
        <v>135. Maatregelen voor betere toegang tot de arbeidsmarkt voor langdurig werklozen</v>
      </c>
      <c r="L5" s="38" t="str">
        <f>VLOOKUP(Tableau1[[#This Row],[Unieke code]],Info!A:I,8,FALSE)</f>
        <v>BRU</v>
      </c>
      <c r="M5"/>
      <c r="N5"/>
      <c r="O5"/>
      <c r="Q5"/>
    </row>
    <row r="6" spans="1:17" ht="15" customHeight="1" x14ac:dyDescent="0.3">
      <c r="A6" s="28" t="s">
        <v>85</v>
      </c>
      <c r="B6" s="31" t="str">
        <f>VLOOKUP(Tableau1[[#This Row],[Unieke code]],Info!A:B,2,FALSE)</f>
        <v>Actiris</v>
      </c>
      <c r="C6" s="31" t="str">
        <f>VLOOKUP(Tableau1[[#This Row],[Unieke code]],Info!A:C,3,FALSE)</f>
        <v>Dienst Handicap en Werk</v>
      </c>
      <c r="D6" s="31" t="str">
        <f>VLOOKUP(Tableau1[[#This Row],[Unieke code]],Info!A:I,4,FALSE)</f>
        <v>Matching tussen werkzoekenden met een erkende handicap en werkgevers uit de private en publieke sector
Deze matching maakt deel uit van een geïntegreerd traject voor werkzoekenden met een handicap en is bedoeld om de kloof tussen werkzoekenden met een handicap en de arbeidsmarkt, d.w.z. “reguliere werkgevers”, te overbruggen, met als uiteindelijke doel een persoon met een handicap langdurig aan het werk te krijgen (minimaal 6 maanden). In deze context kunnen met name de volgende acties worden ondersteund:
•	bewustmaking van werkgevers op de reguliere arbeidsmarkt;
•	het verstrekken van informatie en hulp aan werkgevers bij hun inspanningen om werkzoekenden met een handicap in dienst te nemen;
•	samenwerken met werkgevers om specifieke, alomvattende en inclusieve jobaanbiedingen op te stellen en te verspreiden, tijdelijk gereserveerd voor mensen met een erkende handicap;
•	Follow-up in alle stadia van de aanwerving nadat Actiris de werkzoekende aan de werkgever heeft gekoppeld;
•	werkzoekenden/werkgevers in contact brengen met het gespecialiseerde netwerk om een succesvolle tewerkstelling op lange termijn te verzekeren.</v>
      </c>
      <c r="E6" s="32">
        <v>44927</v>
      </c>
      <c r="F6" s="33">
        <v>47118</v>
      </c>
      <c r="G6" s="39">
        <v>1405090</v>
      </c>
      <c r="H6" s="33" t="str">
        <f>VLOOKUP(Tableau1[[#This Row],[Unieke code]],Info!A:I,5,FALSE)</f>
        <v>ESF+</v>
      </c>
      <c r="I6"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6" s="36">
        <f>VLOOKUP(Tableau1[[#This Row],[Unieke code]],Info!A:I,7,FALSE)</f>
        <v>0.4</v>
      </c>
      <c r="K6" s="37" t="str">
        <f>VLOOKUP(Tableau1[[#This Row],[Unieke code]],Info!A:I,9,FALSE)</f>
        <v>134. Maatregelen voor betere toegang tot de arbeidsmarkt</v>
      </c>
      <c r="L6" s="38" t="str">
        <f>VLOOKUP(Tableau1[[#This Row],[Unieke code]],Info!A:I,8,FALSE)</f>
        <v>BRU</v>
      </c>
      <c r="M6"/>
      <c r="N6"/>
      <c r="O6"/>
      <c r="Q6"/>
    </row>
    <row r="7" spans="1:17" ht="15" customHeight="1" x14ac:dyDescent="0.3">
      <c r="A7" s="28" t="s">
        <v>28</v>
      </c>
      <c r="B7" s="31" t="str">
        <f>VLOOKUP(Tableau1[[#This Row],[Unieke code]],Info!A:B,2,FALSE)</f>
        <v>Iles</v>
      </c>
      <c r="C7" s="31" t="str">
        <f>VLOOKUP(Tableau1[[#This Row],[Unieke code]],Info!A:C,3,FALSE)</f>
        <v>Begeleiding bij de creatie van een eigentewerkstelling</v>
      </c>
      <c r="D7"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7" s="32">
        <v>45292</v>
      </c>
      <c r="F7" s="33">
        <v>46752</v>
      </c>
      <c r="G7" s="34">
        <v>912000</v>
      </c>
      <c r="H7" s="33" t="str">
        <f>VLOOKUP(Tableau1[[#This Row],[Unieke code]],Info!A:I,5,FALSE)</f>
        <v>ESF+</v>
      </c>
      <c r="I7"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7" s="36">
        <f>VLOOKUP(Tableau1[[#This Row],[Unieke code]],Info!A:I,7,FALSE)</f>
        <v>0.4</v>
      </c>
      <c r="K7" s="37" t="str">
        <f>VLOOKUP(Tableau1[[#This Row],[Unieke code]],Info!A:I,9,FALSE)</f>
        <v xml:space="preserve">137. Steun voor zelfstandigen en startende ondernemingen </v>
      </c>
      <c r="L7" s="38" t="str">
        <f>VLOOKUP(Tableau1[[#This Row],[Unieke code]],Info!A:I,8,FALSE)</f>
        <v>BRU</v>
      </c>
      <c r="M7"/>
      <c r="N7"/>
      <c r="O7"/>
      <c r="Q7"/>
    </row>
    <row r="8" spans="1:17" ht="15" customHeight="1" x14ac:dyDescent="0.3">
      <c r="A8" s="28" t="s">
        <v>29</v>
      </c>
      <c r="B8" s="31" t="str">
        <f>VLOOKUP(Tableau1[[#This Row],[Unieke code]],Info!A:B,2,FALSE)</f>
        <v>Crédal</v>
      </c>
      <c r="C8" s="31" t="str">
        <f>VLOOKUP(Tableau1[[#This Row],[Unieke code]],Info!A:C,3,FALSE)</f>
        <v>Begeleiding bij de creatie van een eigentewerkstelling</v>
      </c>
      <c r="D8"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8" s="32">
        <v>45292</v>
      </c>
      <c r="F8" s="33">
        <v>46752</v>
      </c>
      <c r="G8" s="34">
        <v>912000</v>
      </c>
      <c r="H8" s="33" t="str">
        <f>VLOOKUP(Tableau1[[#This Row],[Unieke code]],Info!A:I,5,FALSE)</f>
        <v>ESF+</v>
      </c>
      <c r="I8"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8" s="36">
        <f>VLOOKUP(Tableau1[[#This Row],[Unieke code]],Info!A:I,7,FALSE)</f>
        <v>0.4</v>
      </c>
      <c r="K8" s="37" t="str">
        <f>VLOOKUP(Tableau1[[#This Row],[Unieke code]],Info!A:I,9,FALSE)</f>
        <v xml:space="preserve">137. Steun voor zelfstandigen en startende ondernemingen </v>
      </c>
      <c r="L8" s="38" t="str">
        <f>VLOOKUP(Tableau1[[#This Row],[Unieke code]],Info!A:I,8,FALSE)</f>
        <v>BRU</v>
      </c>
      <c r="M8"/>
      <c r="N8"/>
      <c r="O8"/>
      <c r="Q8"/>
    </row>
    <row r="9" spans="1:17" ht="15" customHeight="1" x14ac:dyDescent="0.3">
      <c r="A9" s="28" t="s">
        <v>30</v>
      </c>
      <c r="B9" s="31" t="str">
        <f>VLOOKUP(Tableau1[[#This Row],[Unieke code]],Info!A:B,2,FALSE)</f>
        <v>Fais-le toi-même</v>
      </c>
      <c r="C9" s="31" t="str">
        <f>VLOOKUP(Tableau1[[#This Row],[Unieke code]],Info!A:C,3,FALSE)</f>
        <v>Begeleiding bij de creatie van een eigentewerkstelling</v>
      </c>
      <c r="D9"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9" s="32">
        <v>45292</v>
      </c>
      <c r="F9" s="33">
        <v>46752</v>
      </c>
      <c r="G9" s="34">
        <v>456000</v>
      </c>
      <c r="H9" s="33" t="str">
        <f>VLOOKUP(Tableau1[[#This Row],[Unieke code]],Info!A:I,5,FALSE)</f>
        <v>ESF+</v>
      </c>
      <c r="I9"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9" s="36">
        <f>VLOOKUP(Tableau1[[#This Row],[Unieke code]],Info!A:I,7,FALSE)</f>
        <v>0.4</v>
      </c>
      <c r="K9" s="37" t="str">
        <f>VLOOKUP(Tableau1[[#This Row],[Unieke code]],Info!A:I,9,FALSE)</f>
        <v xml:space="preserve">137. Steun voor zelfstandigen en startende ondernemingen </v>
      </c>
      <c r="L9" s="38" t="str">
        <f>VLOOKUP(Tableau1[[#This Row],[Unieke code]],Info!A:I,8,FALSE)</f>
        <v>BRU</v>
      </c>
      <c r="M9"/>
      <c r="N9"/>
      <c r="O9"/>
      <c r="Q9"/>
    </row>
    <row r="10" spans="1:17" ht="15" customHeight="1" x14ac:dyDescent="0.3">
      <c r="A10" s="28" t="s">
        <v>31</v>
      </c>
      <c r="B10" s="31" t="str">
        <f>VLOOKUP(Tableau1[[#This Row],[Unieke code]],Info!A:B,2,FALSE)</f>
        <v>JobYourself</v>
      </c>
      <c r="C10" s="31" t="str">
        <f>VLOOKUP(Tableau1[[#This Row],[Unieke code]],Info!A:C,3,FALSE)</f>
        <v>Begeleiding bij de creatie van een eigentewerkstelling</v>
      </c>
      <c r="D10"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10" s="32">
        <v>45292</v>
      </c>
      <c r="F10" s="33">
        <v>46752</v>
      </c>
      <c r="G10" s="34">
        <v>927200</v>
      </c>
      <c r="H10" s="33" t="str">
        <f>VLOOKUP(Tableau1[[#This Row],[Unieke code]],Info!A:I,5,FALSE)</f>
        <v>ESF+</v>
      </c>
      <c r="I10"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0" s="36">
        <f>VLOOKUP(Tableau1[[#This Row],[Unieke code]],Info!A:I,7,FALSE)</f>
        <v>0.4</v>
      </c>
      <c r="K10" s="37" t="str">
        <f>VLOOKUP(Tableau1[[#This Row],[Unieke code]],Info!A:I,9,FALSE)</f>
        <v xml:space="preserve">137. Steun voor zelfstandigen en startende ondernemingen </v>
      </c>
      <c r="L10" s="38" t="str">
        <f>VLOOKUP(Tableau1[[#This Row],[Unieke code]],Info!A:I,8,FALSE)</f>
        <v>BRU</v>
      </c>
      <c r="M10"/>
      <c r="N10"/>
      <c r="O10"/>
      <c r="Q10"/>
    </row>
    <row r="11" spans="1:17" ht="15" customHeight="1" x14ac:dyDescent="0.3">
      <c r="A11" s="28" t="s">
        <v>32</v>
      </c>
      <c r="B11" s="31" t="str">
        <f>VLOOKUP(Tableau1[[#This Row],[Unieke code]],Info!A:B,2,FALSE)</f>
        <v>MicroStart</v>
      </c>
      <c r="C11" s="31" t="str">
        <f>VLOOKUP(Tableau1[[#This Row],[Unieke code]],Info!A:C,3,FALSE)</f>
        <v>Begeleiding bij de creatie van een eigentewerkstelling</v>
      </c>
      <c r="D11"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11" s="32">
        <v>45292</v>
      </c>
      <c r="F11" s="33">
        <v>46752</v>
      </c>
      <c r="G11" s="34">
        <v>684000</v>
      </c>
      <c r="H11" s="33" t="str">
        <f>VLOOKUP(Tableau1[[#This Row],[Unieke code]],Info!A:I,5,FALSE)</f>
        <v>ESF+</v>
      </c>
      <c r="I11"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1" s="36">
        <f>VLOOKUP(Tableau1[[#This Row],[Unieke code]],Info!A:I,7,FALSE)</f>
        <v>0.4</v>
      </c>
      <c r="K11" s="37" t="str">
        <f>VLOOKUP(Tableau1[[#This Row],[Unieke code]],Info!A:I,9,FALSE)</f>
        <v xml:space="preserve">137. Steun voor zelfstandigen en startende ondernemingen </v>
      </c>
      <c r="L11" s="38" t="str">
        <f>VLOOKUP(Tableau1[[#This Row],[Unieke code]],Info!A:I,8,FALSE)</f>
        <v>BRU</v>
      </c>
      <c r="M11"/>
      <c r="N11"/>
      <c r="O11"/>
      <c r="Q11"/>
    </row>
    <row r="12" spans="1:17" ht="15" customHeight="1" x14ac:dyDescent="0.3">
      <c r="A12" s="28" t="s">
        <v>33</v>
      </c>
      <c r="B12" s="31" t="str">
        <f>VLOOKUP(Tableau1[[#This Row],[Unieke code]],Info!A:B,2,FALSE)</f>
        <v>Refresh</v>
      </c>
      <c r="C12" s="31" t="str">
        <f>VLOOKUP(Tableau1[[#This Row],[Unieke code]],Info!A:C,3,FALSE)</f>
        <v>Begeleiding bij de creatie van een eigentewerkstelling</v>
      </c>
      <c r="D12" s="31" t="str">
        <f>VLOOKUP(Tableau1[[#This Row],[Unieke code]],Info!A:I,4,FALSE)</f>
        <v>Werkzoekenden de oplossing bieden om hun eigen baan te creëren door middel van gepersonaliseerde ondersteuning en coaching tijdens het hele proces van het creëren van hun eigen baan en door hen te helpen de nodige vaardigheden te verwerven (technisch, generiek, digitaal en taalkundig) terwijl de realisatie van het ondernemersproject wordt ondersteund.
Deze actie ondersteunt werkzoekenden bij het creëren van hun eigen baan, hetzij als zelfstandige, hetzij als werknemer in het bedrijf of de non-profitorganisatie dat wordt opgericht. Ondersteuning bij het creëren van een baan wordt geboden als onderdeel van een algemeen, gestructureerd en geïndividualiseerd programma, bestaande uit verschillende fasen:
1. Ontvangst en informatie over de vooruitzichten en vereisten voor het creëren van een eigen baan
2. analyse van het project/diagnose
3. begeleiding, inclusief 
•	in praktijk brengen van het project
•	opstellen van een projectdossier, dat een ondernemingsplan, een financieel plan en een gestructureerd actieplan voor de ontwikkeling van het project kan bevatten, enz;
•	uitvoering van het actieplan om het bedrijf te lanceren (bijv. het vinden van leningen, het opzetten van procedures, logistieke ondersteuning, enz;)
•	versterken van ondernemersvaardigheden
•	Follow-up na de oprichting (of toetreding tot een bedrijfscoöperatie).
Werkzoekenden moeten kunnen profiteren van alle verschillende fasen. De maximale duur voor volledige ondersteuning is twee jaar.</v>
      </c>
      <c r="E12" s="32">
        <v>45292</v>
      </c>
      <c r="F12" s="33">
        <v>46752</v>
      </c>
      <c r="G12" s="34">
        <v>514360</v>
      </c>
      <c r="H12" s="33" t="str">
        <f>VLOOKUP(Tableau1[[#This Row],[Unieke code]],Info!A:I,5,FALSE)</f>
        <v>ESF+</v>
      </c>
      <c r="I12"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2" s="36">
        <f>VLOOKUP(Tableau1[[#This Row],[Unieke code]],Info!A:I,7,FALSE)</f>
        <v>0.4</v>
      </c>
      <c r="K12" s="37" t="str">
        <f>VLOOKUP(Tableau1[[#This Row],[Unieke code]],Info!A:I,9,FALSE)</f>
        <v xml:space="preserve">137. Steun voor zelfstandigen en startende ondernemingen </v>
      </c>
      <c r="L12" s="38" t="str">
        <f>VLOOKUP(Tableau1[[#This Row],[Unieke code]],Info!A:I,8,FALSE)</f>
        <v>BRU</v>
      </c>
      <c r="M12"/>
      <c r="N12"/>
      <c r="O12"/>
      <c r="Q12"/>
    </row>
    <row r="13" spans="1:17" x14ac:dyDescent="0.3">
      <c r="A13" s="40"/>
      <c r="B13" s="40"/>
      <c r="C13" s="40"/>
      <c r="D13" s="40"/>
      <c r="E13" s="40"/>
      <c r="F13" s="40"/>
      <c r="G13" s="41"/>
      <c r="H13" s="40"/>
      <c r="I13" s="40"/>
      <c r="J13" s="42"/>
      <c r="K13" s="41"/>
      <c r="L13" s="41"/>
    </row>
    <row r="14" spans="1:17" ht="15" customHeight="1" x14ac:dyDescent="0.3">
      <c r="A14" s="28" t="s">
        <v>36</v>
      </c>
      <c r="B14" s="31" t="str">
        <f>VLOOKUP(Tableau1[[#This Row],[Unieke code]],Info!A:B,2,FALSE)</f>
        <v>De Brusselse Organisatie voor de Emancipatie van Jongeren</v>
      </c>
      <c r="C14" s="31" t="str">
        <f>VLOOKUP(Tableau1[[#This Row],[Unieke code]],Info!A:C,3,FALSE)</f>
        <v>Begeleiding NEETS-jongeren</v>
      </c>
      <c r="D14"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4" s="32">
        <v>44562</v>
      </c>
      <c r="F14" s="33">
        <v>45291</v>
      </c>
      <c r="G14" s="34">
        <v>339498</v>
      </c>
      <c r="H14" s="33" t="str">
        <f>VLOOKUP(Tableau1[[#This Row],[Unieke code]],Info!A:I,5,FALSE)</f>
        <v>ESF+</v>
      </c>
      <c r="I14"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4" s="36">
        <f>VLOOKUP(Tableau1[[#This Row],[Unieke code]],Info!A:I,7,FALSE)</f>
        <v>0.4</v>
      </c>
      <c r="K14" s="37" t="str">
        <f>VLOOKUP(Tableau1[[#This Row],[Unieke code]],Info!A:I,9,FALSE)</f>
        <v>136. Specifieke ondersteuning van werkgelegenheid bij jongeren en sociaal-economische integratie van jongeren</v>
      </c>
      <c r="L14" s="38" t="str">
        <f>VLOOKUP(Tableau1[[#This Row],[Unieke code]],Info!A:I,8,FALSE)</f>
        <v>BRU</v>
      </c>
      <c r="M14"/>
      <c r="N14"/>
      <c r="O14"/>
      <c r="Q14"/>
    </row>
    <row r="15" spans="1:17" ht="15" customHeight="1" x14ac:dyDescent="0.3">
      <c r="A15" s="28" t="s">
        <v>40</v>
      </c>
      <c r="B15" s="31" t="str">
        <f>VLOOKUP(Tableau1[[#This Row],[Unieke code]],Info!A:B,2,FALSE)</f>
        <v>POUR LA SOLIDARITÉ</v>
      </c>
      <c r="C15" s="31" t="str">
        <f>VLOOKUP(Tableau1[[#This Row],[Unieke code]],Info!A:C,3,FALSE)</f>
        <v>Begeleiding NEETS-jongeren</v>
      </c>
      <c r="D15"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5" s="32">
        <v>44562</v>
      </c>
      <c r="F15" s="33">
        <v>45291</v>
      </c>
      <c r="G15" s="34">
        <v>290580</v>
      </c>
      <c r="H15" s="33" t="str">
        <f>VLOOKUP(Tableau1[[#This Row],[Unieke code]],Info!A:I,5,FALSE)</f>
        <v>ESF+</v>
      </c>
      <c r="I15"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5" s="36">
        <f>VLOOKUP(Tableau1[[#This Row],[Unieke code]],Info!A:I,7,FALSE)</f>
        <v>0.4</v>
      </c>
      <c r="K15" s="37" t="str">
        <f>VLOOKUP(Tableau1[[#This Row],[Unieke code]],Info!A:I,9,FALSE)</f>
        <v>136. Specifieke ondersteuning van werkgelegenheid bij jongeren en sociaal-economische integratie van jongeren</v>
      </c>
      <c r="L15" s="38" t="str">
        <f>VLOOKUP(Tableau1[[#This Row],[Unieke code]],Info!A:I,8,FALSE)</f>
        <v>BRU</v>
      </c>
      <c r="M15"/>
      <c r="N15"/>
      <c r="O15"/>
      <c r="Q15"/>
    </row>
    <row r="16" spans="1:17" ht="15" customHeight="1" x14ac:dyDescent="0.3">
      <c r="A16" s="28" t="s">
        <v>41</v>
      </c>
      <c r="B16" s="31" t="str">
        <f>VLOOKUP(Tableau1[[#This Row],[Unieke code]],Info!A:B,2,FALSE)</f>
        <v>Randstad Belgium (RiseSmart)</v>
      </c>
      <c r="C16" s="31" t="str">
        <f>VLOOKUP(Tableau1[[#This Row],[Unieke code]],Info!A:C,3,FALSE)</f>
        <v>Begeleiding NEETS-jongeren</v>
      </c>
      <c r="D16"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6" s="32">
        <v>44562</v>
      </c>
      <c r="F16" s="33">
        <v>45291</v>
      </c>
      <c r="G16" s="34">
        <v>558708</v>
      </c>
      <c r="H16" s="33" t="str">
        <f>VLOOKUP(Tableau1[[#This Row],[Unieke code]],Info!A:I,5,FALSE)</f>
        <v>ESF+</v>
      </c>
      <c r="I16"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6" s="36">
        <f>VLOOKUP(Tableau1[[#This Row],[Unieke code]],Info!A:I,7,FALSE)</f>
        <v>0.4</v>
      </c>
      <c r="K16" s="37" t="str">
        <f>VLOOKUP(Tableau1[[#This Row],[Unieke code]],Info!A:I,9,FALSE)</f>
        <v>136. Specifieke ondersteuning van werkgelegenheid bij jongeren en sociaal-economische integratie van jongeren</v>
      </c>
      <c r="L16" s="38" t="str">
        <f>VLOOKUP(Tableau1[[#This Row],[Unieke code]],Info!A:I,8,FALSE)</f>
        <v>BRU</v>
      </c>
      <c r="M16"/>
      <c r="N16"/>
      <c r="O16"/>
      <c r="Q16"/>
    </row>
    <row r="17" spans="1:17" s="20" customFormat="1" ht="15" customHeight="1" x14ac:dyDescent="0.3">
      <c r="A17" s="29" t="s">
        <v>42</v>
      </c>
      <c r="B17" s="43" t="str">
        <f>VLOOKUP(Tableau1[[#This Row],[Unieke code]],Info!A:B,2,FALSE)</f>
        <v>SBS Skill BuilderS bvba</v>
      </c>
      <c r="C17" s="43" t="str">
        <f>VLOOKUP(Tableau1[[#This Row],[Unieke code]],Info!A:C,3,FALSE)</f>
        <v>Begeleiding NEETS-jongeren</v>
      </c>
      <c r="D17" s="43"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7" s="44">
        <v>44562</v>
      </c>
      <c r="F17" s="33">
        <v>45291</v>
      </c>
      <c r="G17" s="34">
        <v>357619</v>
      </c>
      <c r="H17" s="45" t="str">
        <f>VLOOKUP(Tableau1[[#This Row],[Unieke code]],Info!A:I,5,FALSE)</f>
        <v>ESF+</v>
      </c>
      <c r="I17" s="46"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7" s="47">
        <f>VLOOKUP(Tableau1[[#This Row],[Unieke code]],Info!A:I,7,FALSE)</f>
        <v>0.4</v>
      </c>
      <c r="K17" s="48" t="str">
        <f>VLOOKUP(Tableau1[[#This Row],[Unieke code]],Info!A:I,9,FALSE)</f>
        <v>136. Specifieke ondersteuning van werkgelegenheid bij jongeren en sociaal-economische integratie van jongeren</v>
      </c>
      <c r="L17" s="49" t="str">
        <f>VLOOKUP(Tableau1[[#This Row],[Unieke code]],Info!A:I,8,FALSE)</f>
        <v>BRU</v>
      </c>
    </row>
    <row r="18" spans="1:17" ht="15" customHeight="1" x14ac:dyDescent="0.3">
      <c r="A18" s="28" t="s">
        <v>34</v>
      </c>
      <c r="B18" s="31" t="str">
        <f>VLOOKUP(Tableau1[[#This Row],[Unieke code]],Info!A:B,2,FALSE)</f>
        <v>art2work</v>
      </c>
      <c r="C18" s="31" t="str">
        <f>VLOOKUP(Tableau1[[#This Row],[Unieke code]],Info!A:C,3,FALSE)</f>
        <v>Begeleiding NEETS-jongeren</v>
      </c>
      <c r="D18"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8" s="32">
        <v>44562</v>
      </c>
      <c r="F18" s="33">
        <v>46752</v>
      </c>
      <c r="G18" s="34">
        <v>810047</v>
      </c>
      <c r="H18" s="33" t="str">
        <f>VLOOKUP(Tableau1[[#This Row],[Unieke code]],Info!A:I,5,FALSE)</f>
        <v>ESF+</v>
      </c>
      <c r="I18"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8" s="36">
        <f>VLOOKUP(Tableau1[[#This Row],[Unieke code]],Info!A:I,7,FALSE)</f>
        <v>0.4</v>
      </c>
      <c r="K18" s="37" t="str">
        <f>VLOOKUP(Tableau1[[#This Row],[Unieke code]],Info!A:I,9,FALSE)</f>
        <v>136. Specifieke ondersteuning van werkgelegenheid bij jongeren en sociaal-economische integratie van jongeren</v>
      </c>
      <c r="L18" s="38" t="str">
        <f>VLOOKUP(Tableau1[[#This Row],[Unieke code]],Info!A:I,8,FALSE)</f>
        <v>BRU</v>
      </c>
      <c r="M18"/>
      <c r="N18"/>
      <c r="O18"/>
      <c r="Q18"/>
    </row>
    <row r="19" spans="1:17" ht="15" customHeight="1" x14ac:dyDescent="0.3">
      <c r="A19" s="28" t="s">
        <v>35</v>
      </c>
      <c r="B19" s="31" t="str">
        <f>VLOOKUP(Tableau1[[#This Row],[Unieke code]],Info!A:B,2,FALSE)</f>
        <v>Backstage.Network</v>
      </c>
      <c r="C19" s="31" t="str">
        <f>VLOOKUP(Tableau1[[#This Row],[Unieke code]],Info!A:C,3,FALSE)</f>
        <v>Begeleiding NEETS-jongeren</v>
      </c>
      <c r="D19"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19" s="32">
        <v>44562</v>
      </c>
      <c r="F19" s="33">
        <v>46752</v>
      </c>
      <c r="G19" s="34">
        <v>1660388</v>
      </c>
      <c r="H19" s="33" t="str">
        <f>VLOOKUP(Tableau1[[#This Row],[Unieke code]],Info!A:I,5,FALSE)</f>
        <v>ESF+</v>
      </c>
      <c r="I19"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19" s="36">
        <f>VLOOKUP(Tableau1[[#This Row],[Unieke code]],Info!A:I,7,FALSE)</f>
        <v>0.4</v>
      </c>
      <c r="K19" s="37" t="str">
        <f>VLOOKUP(Tableau1[[#This Row],[Unieke code]],Info!A:I,9,FALSE)</f>
        <v>136. Specifieke ondersteuning van werkgelegenheid bij jongeren en sociaal-economische integratie van jongeren</v>
      </c>
      <c r="L19" s="38" t="str">
        <f>VLOOKUP(Tableau1[[#This Row],[Unieke code]],Info!A:I,8,FALSE)</f>
        <v>BRU</v>
      </c>
      <c r="M19"/>
      <c r="N19"/>
      <c r="O19"/>
      <c r="Q19"/>
    </row>
    <row r="20" spans="1:17" ht="15" customHeight="1" x14ac:dyDescent="0.3">
      <c r="A20" s="28" t="s">
        <v>37</v>
      </c>
      <c r="B20" s="31" t="str">
        <f>VLOOKUP(Tableau1[[#This Row],[Unieke code]],Info!A:B,2,FALSE)</f>
        <v>Groep INTRO vzw</v>
      </c>
      <c r="C20" s="31" t="str">
        <f>VLOOKUP(Tableau1[[#This Row],[Unieke code]],Info!A:C,3,FALSE)</f>
        <v>Begeleiding NEETS-jongeren</v>
      </c>
      <c r="D20"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20" s="32">
        <v>44562</v>
      </c>
      <c r="F20" s="33">
        <v>46752</v>
      </c>
      <c r="G20" s="34">
        <v>1096560</v>
      </c>
      <c r="H20" s="33" t="str">
        <f>VLOOKUP(Tableau1[[#This Row],[Unieke code]],Info!A:I,5,FALSE)</f>
        <v>ESF+</v>
      </c>
      <c r="I20"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0" s="36">
        <f>VLOOKUP(Tableau1[[#This Row],[Unieke code]],Info!A:I,7,FALSE)</f>
        <v>0.4</v>
      </c>
      <c r="K20" s="37" t="str">
        <f>VLOOKUP(Tableau1[[#This Row],[Unieke code]],Info!A:I,9,FALSE)</f>
        <v>136. Specifieke ondersteuning van werkgelegenheid bij jongeren en sociaal-economische integratie van jongeren</v>
      </c>
      <c r="L20" s="38" t="str">
        <f>VLOOKUP(Tableau1[[#This Row],[Unieke code]],Info!A:I,8,FALSE)</f>
        <v>BRU</v>
      </c>
      <c r="M20"/>
      <c r="N20"/>
      <c r="O20"/>
      <c r="Q20"/>
    </row>
    <row r="21" spans="1:17" ht="15" customHeight="1" x14ac:dyDescent="0.3">
      <c r="A21" s="28" t="s">
        <v>38</v>
      </c>
      <c r="B21" s="31" t="str">
        <f>VLOOKUP(Tableau1[[#This Row],[Unieke code]],Info!A:B,2,FALSE)</f>
        <v>InBrussel vzw</v>
      </c>
      <c r="C21" s="31" t="str">
        <f>VLOOKUP(Tableau1[[#This Row],[Unieke code]],Info!A:C,3,FALSE)</f>
        <v>Begeleiding NEETS-jongeren</v>
      </c>
      <c r="D21"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21" s="32">
        <v>44562</v>
      </c>
      <c r="F21" s="33">
        <v>46752</v>
      </c>
      <c r="G21" s="34">
        <v>1384176</v>
      </c>
      <c r="H21" s="33" t="str">
        <f>VLOOKUP(Tableau1[[#This Row],[Unieke code]],Info!A:I,5,FALSE)</f>
        <v>ESF+</v>
      </c>
      <c r="I21"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1" s="36">
        <f>VLOOKUP(Tableau1[[#This Row],[Unieke code]],Info!A:I,7,FALSE)</f>
        <v>0.4</v>
      </c>
      <c r="K21" s="37" t="str">
        <f>VLOOKUP(Tableau1[[#This Row],[Unieke code]],Info!A:I,9,FALSE)</f>
        <v>136. Specifieke ondersteuning van werkgelegenheid bij jongeren en sociaal-economische integratie van jongeren</v>
      </c>
      <c r="L21" s="38" t="str">
        <f>VLOOKUP(Tableau1[[#This Row],[Unieke code]],Info!A:I,8,FALSE)</f>
        <v>BRU</v>
      </c>
      <c r="M21"/>
      <c r="N21"/>
      <c r="O21"/>
      <c r="Q21"/>
    </row>
    <row r="22" spans="1:17" ht="15" customHeight="1" x14ac:dyDescent="0.3">
      <c r="A22" s="28" t="s">
        <v>39</v>
      </c>
      <c r="B22" s="31" t="str">
        <f>VLOOKUP(Tableau1[[#This Row],[Unieke code]],Info!A:B,2,FALSE)</f>
        <v>Jeugd en Stad vzw - JES</v>
      </c>
      <c r="C22" s="31" t="str">
        <f>VLOOKUP(Tableau1[[#This Row],[Unieke code]],Info!A:C,3,FALSE)</f>
        <v>Begeleiding NEETS-jongeren</v>
      </c>
      <c r="D22"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22" s="32">
        <v>44562</v>
      </c>
      <c r="F22" s="33">
        <v>46752</v>
      </c>
      <c r="G22" s="34">
        <v>1663260</v>
      </c>
      <c r="H22" s="33" t="str">
        <f>VLOOKUP(Tableau1[[#This Row],[Unieke code]],Info!A:I,5,FALSE)</f>
        <v>ESF+</v>
      </c>
      <c r="I22"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2" s="36">
        <f>VLOOKUP(Tableau1[[#This Row],[Unieke code]],Info!A:I,7,FALSE)</f>
        <v>0.4</v>
      </c>
      <c r="K22" s="37" t="str">
        <f>VLOOKUP(Tableau1[[#This Row],[Unieke code]],Info!A:I,9,FALSE)</f>
        <v>136. Specifieke ondersteuning van werkgelegenheid bij jongeren en sociaal-economische integratie van jongeren</v>
      </c>
      <c r="L22" s="38" t="str">
        <f>VLOOKUP(Tableau1[[#This Row],[Unieke code]],Info!A:I,8,FALSE)</f>
        <v>BRU</v>
      </c>
      <c r="M22"/>
      <c r="N22"/>
      <c r="O22"/>
      <c r="Q22"/>
    </row>
    <row r="23" spans="1:17" ht="15" customHeight="1" x14ac:dyDescent="0.3">
      <c r="A23" s="28" t="s">
        <v>43</v>
      </c>
      <c r="B23" s="31" t="str">
        <f>VLOOKUP(Tableau1[[#This Row],[Unieke code]],Info!A:B,2,FALSE)</f>
        <v>OrientaEuro srl</v>
      </c>
      <c r="C23" s="31" t="str">
        <f>VLOOKUP(Tableau1[[#This Row],[Unieke code]],Info!A:C,3,FALSE)</f>
        <v>Begeleiding NEETS-jongeren</v>
      </c>
      <c r="D23"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23" s="32">
        <v>45292</v>
      </c>
      <c r="F23" s="33">
        <v>46752</v>
      </c>
      <c r="G23" s="34">
        <v>501600</v>
      </c>
      <c r="H23" s="33" t="str">
        <f>VLOOKUP(Tableau1[[#This Row],[Unieke code]],Info!A:I,5,FALSE)</f>
        <v>ESF+</v>
      </c>
      <c r="I23"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3" s="36">
        <f>VLOOKUP(Tableau1[[#This Row],[Unieke code]],Info!A:I,7,FALSE)</f>
        <v>0.4</v>
      </c>
      <c r="K23" s="37" t="str">
        <f>VLOOKUP(Tableau1[[#This Row],[Unieke code]],Info!A:I,9,FALSE)</f>
        <v>136. Specifieke ondersteuning van werkgelegenheid bij jongeren en sociaal-economische integratie van jongeren</v>
      </c>
      <c r="L23" s="38" t="str">
        <f>VLOOKUP(Tableau1[[#This Row],[Unieke code]],Info!A:I,8,FALSE)</f>
        <v>BRU</v>
      </c>
      <c r="M23"/>
      <c r="N23"/>
      <c r="O23"/>
      <c r="Q23"/>
    </row>
    <row r="24" spans="1:17" ht="15" customHeight="1" x14ac:dyDescent="0.3">
      <c r="A24" s="28" t="s">
        <v>44</v>
      </c>
      <c r="B24" s="31" t="str">
        <f>VLOOKUP(Tableau1[[#This Row],[Unieke code]],Info!A:B,2,FALSE)</f>
        <v>Centre d'Accueil et d'Information Jeunesse de Bruxelles</v>
      </c>
      <c r="C24" s="31" t="str">
        <f>VLOOKUP(Tableau1[[#This Row],[Unieke code]],Info!A:C,3,FALSE)</f>
        <v>Begeleiding NEETS-jongeren</v>
      </c>
      <c r="D24" s="31" t="str">
        <f>VLOOKUP(Tableau1[[#This Row],[Unieke code]],Info!A:I,4,FALSE)</f>
        <v>Begeleiding van jonge werkloze werkzoekenden, met prioriteit voor laaggeschoolde jonge werkzoekenden met een grote afstand tot de arbeidsmarkt.
Deze actie past in de praktijk ontwikkelde methoden toe, met als doel jongeren te bereiken die ver van de arbeidsmarkt af staan, hen weer aan het werk te krijgen en hen dichter bij de instellingen te brengen, zodat zij het contact en het vertrouwen met hen kunnen vernieuwen.
In het kader van de strijd tegen jeugdwerkloosheid wordt de geboden ondersteuning afgestemd op de levensomstandigheden van elke jonge werkzoekende. De ondersteuning is daarom gebaseerd op een methodologie waarin de jongere centraal staat, in plaats van een methodologie van de openbare dienst voor arbeidsvoorziening op te leggen.
De ondersteunde acties omvatten :
•	het herstellen van contact en vertrouwen tussen jongeren die de arbeidsmarkt hebben verlaten en de instellingen;
•	opstellen van een carrièreplan
•	prospectie naar banen, stages, opleidingen, enz;
•	het bieden van individuele, persoonlijke ondersteuning en begeleiding op weg naar een baan, stage, opleiding of terugkeer naar het onderwijs;
•	stagemogelijkheden of banen creëren voor de jongere door gebruik te maken van het netwerk van werkgevers;
•	de jongere ondersteunen tijdens de baan, stage, opleiding of studie;
•	zorgen voor “post-begeleiding” follow-up om de levensvatbaarheid van de oplossing voor de jongere op de lange termijn te helpen garanderen.</v>
      </c>
      <c r="E24" s="32">
        <v>45292</v>
      </c>
      <c r="F24" s="33">
        <v>46752</v>
      </c>
      <c r="G24" s="34">
        <v>501600</v>
      </c>
      <c r="H24" s="33" t="str">
        <f>VLOOKUP(Tableau1[[#This Row],[Unieke code]],Info!A:I,5,FALSE)</f>
        <v>ESF+</v>
      </c>
      <c r="I24"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4" s="36">
        <f>VLOOKUP(Tableau1[[#This Row],[Unieke code]],Info!A:I,7,FALSE)</f>
        <v>0.4</v>
      </c>
      <c r="K24" s="37" t="str">
        <f>VLOOKUP(Tableau1[[#This Row],[Unieke code]],Info!A:I,9,FALSE)</f>
        <v>136. Specifieke ondersteuning van werkgelegenheid bij jongeren en sociaal-economische integratie van jongeren</v>
      </c>
      <c r="L24" s="38" t="str">
        <f>VLOOKUP(Tableau1[[#This Row],[Unieke code]],Info!A:I,8,FALSE)</f>
        <v>BRU</v>
      </c>
      <c r="M24"/>
      <c r="N24"/>
      <c r="O24"/>
      <c r="Q24"/>
    </row>
    <row r="25" spans="1:17" ht="15" customHeight="1" x14ac:dyDescent="0.3">
      <c r="A25" s="28" t="s">
        <v>88</v>
      </c>
      <c r="B25" s="31" t="str">
        <f>VLOOKUP(Tableau1[[#This Row],[Unieke code]],Info!A:B,2,FALSE)</f>
        <v>Actiris</v>
      </c>
      <c r="C25" s="31" t="str">
        <f>VLOOKUP(Tableau1[[#This Row],[Unieke code]],Info!A:C,3,FALSE)</f>
        <v>Dienst Youth Guarantee</v>
      </c>
      <c r="D25" s="31" t="str">
        <f>VLOOKUP(Tableau1[[#This Row],[Unieke code]],Info!A:I,4,FALSE)</f>
        <v>Jongeren vanaf hun inschrijving bij Actiris een basispakket, een stage of een eerste hoogwaardige beroepservaring aanbieden om hun snelle en duurzame integratie op de arbeidsmarkt te vergemakkelijken.
De ondersteunde acties hebben tot doel jongeren toe te rusten zodra ze zich bij Actiris inschrijven, zodat ze zich op de Brusselse arbeidsmarkt kunnen positioneren of zich op aanwerving kunnen richten door een eerste vormende beroepservaring op te doen.
Als onderdeel van de basiskit kunnen onder andere de volgende acties interveniëren in het traject van jonge werkzoekenden:
	deelname aan een expres-basiskitworkshop (inclusief hulp bij cv's, voorbereiding op sollicitatiegesprekken (tips en trucs), gebruik van MyAtiris, automatische matching van sociale netwerken, enz;)
	taaltests en uitreiking van taalcheques en cheques voor informatie- en communicatietechnologie (ICT);
	een eerste begeleidingsgesprek;
	een bezoek aan de digitale ruimte.</v>
      </c>
      <c r="E25" s="32">
        <v>44562</v>
      </c>
      <c r="F25" s="33">
        <v>47118</v>
      </c>
      <c r="G25" s="34">
        <v>11025863</v>
      </c>
      <c r="H25" s="33" t="str">
        <f>VLOOKUP(Tableau1[[#This Row],[Unieke code]],Info!A:I,5,FALSE)</f>
        <v>ESF+</v>
      </c>
      <c r="I25"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5" s="36">
        <f>VLOOKUP(Tableau1[[#This Row],[Unieke code]],Info!A:I,7,FALSE)</f>
        <v>0.4</v>
      </c>
      <c r="K25" s="37" t="str">
        <f>VLOOKUP(Tableau1[[#This Row],[Unieke code]],Info!A:I,9,FALSE)</f>
        <v xml:space="preserve">136. Specifieke ondersteuning van werkgelegenheid bij jongeren en sociaal-economische integratie van jongeren </v>
      </c>
      <c r="L25" s="38" t="str">
        <f>VLOOKUP(Tableau1[[#This Row],[Unieke code]],Info!A:I,8,FALSE)</f>
        <v>BRU</v>
      </c>
      <c r="M25"/>
      <c r="N25"/>
      <c r="O25"/>
      <c r="Q25"/>
    </row>
    <row r="26" spans="1:17" s="9" customFormat="1" ht="15" customHeight="1" x14ac:dyDescent="0.3">
      <c r="A26" s="28" t="s">
        <v>76</v>
      </c>
      <c r="B26" s="31" t="str">
        <f>VLOOKUP(Tableau1[[#This Row],[Unieke code]],Info!A:B,2,FALSE)</f>
        <v>Mission Locale Forest</v>
      </c>
      <c r="C26" s="31" t="str">
        <f>VLOOKUP(Tableau1[[#This Row],[Unieke code]],Info!A:C,3,FALSE)</f>
        <v>JEEP</v>
      </c>
      <c r="D26" s="31" t="str">
        <f>VLOOKUP(Tableau1[[#This Row],[Unieke code]],Info!A:I,4,FALSE)</f>
        <v>Jongeren onder de 30 jaar op school bewust maken en informeren over de arbeidsmarkt om hun intrede in het beroepsleven te vergemakkelijken. Dit houdt ook in dat ze worden ondergedompeld in de realiteit van het bedrijfsleven, met name door middel van studentenbanen.
De vastgestelde overgangsbehoeften richten zich op de moeilijkheden in verband met de begeleiding van jongeren tijdens hun schoolcarrière, de angst die leerlingen uiten over de wereld van het werk en de kloof die bestaat tussen de wereld van het werk, het middelbaar onderwijs en het hoger onderwijs.
De ondersteunde acties bereiden jongeren voor op de overgang tussen school en werk door middel van, onder andere, een bewustmakingsprogramma en een informatieprogramma (workshops op scholen), presentatie- en bewustmakingssessies, ondersteuning bij het opstellen en uitwerken van hun educatief en professioneel levensproject en een praktische ervaring/ervaring in de realiteit van een bedrijf door middel van de studentenjob.</v>
      </c>
      <c r="E26" s="32">
        <v>44562</v>
      </c>
      <c r="F26" s="33">
        <v>46752</v>
      </c>
      <c r="G26" s="34">
        <v>1545107</v>
      </c>
      <c r="H26" s="33" t="str">
        <f>VLOOKUP(Tableau1[[#This Row],[Unieke code]],Info!A:I,5,FALSE)</f>
        <v>ESF+</v>
      </c>
      <c r="I26"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6" s="36">
        <f>VLOOKUP(Tableau1[[#This Row],[Unieke code]],Info!A:I,7,FALSE)</f>
        <v>0.4</v>
      </c>
      <c r="K26" s="37" t="str">
        <f>VLOOKUP(Tableau1[[#This Row],[Unieke code]],Info!A:I,9,FALSE)</f>
        <v>136. Specifieke ondersteuning van werkgelegenheid bij jongeren en sociaal-economische integratie van jongeren</v>
      </c>
      <c r="L26" s="38" t="str">
        <f>VLOOKUP(Tableau1[[#This Row],[Unieke code]],Info!A:I,8,FALSE)</f>
        <v>BRU</v>
      </c>
    </row>
    <row r="27" spans="1:17" ht="15" customHeight="1" x14ac:dyDescent="0.3">
      <c r="A27" s="28" t="s">
        <v>77</v>
      </c>
      <c r="B27" s="31" t="str">
        <f>VLOOKUP(Tableau1[[#This Row],[Unieke code]],Info!A:B,2,FALSE)</f>
        <v>Tracé Brussel</v>
      </c>
      <c r="C27" s="31" t="str">
        <f>VLOOKUP(Tableau1[[#This Row],[Unieke code]],Info!A:C,3,FALSE)</f>
        <v>JUMP</v>
      </c>
      <c r="D27" s="31" t="str">
        <f>VLOOKUP(Tableau1[[#This Row],[Unieke code]],Info!A:I,4,FALSE)</f>
        <v>Jongeren onder de 30 jaar op school bewust maken en informeren over de arbeidsmarkt om hun intrede in het beroepsleven te vergemakkelijken. Dit houdt ook in dat ze worden ondergedompeld in de realiteit van het bedrijfsleven, met name door middel van studentenbanen.
De vastgestelde overgangsbehoeften richten zich op de moeilijkheden in verband met de begeleiding van jongeren tijdens hun schoolcarrière, de angst die leerlingen uiten over de wereld van het werk en de kloof die bestaat tussen de wereld van het werk, het middelbaar onderwijs en het hoger onderwijs.
De ondersteunde acties bereiden jongeren voor op de overgang tussen school en werk door middel van, onder andere, een bewustmakingsprogramma en een informatieprogramma (workshops op scholen), presentatie- en bewustmakingssessies, ondersteuning bij het opstellen en uitwerken van hun educatief en professioneel levensproject en een praktische ervaring/ervaring in de realiteit van een bedrijf door middel van de studentenjob.</v>
      </c>
      <c r="E27" s="32">
        <v>44562</v>
      </c>
      <c r="F27" s="33">
        <v>46752</v>
      </c>
      <c r="G27" s="34">
        <v>900074</v>
      </c>
      <c r="H27" s="33" t="str">
        <f>VLOOKUP(Tableau1[[#This Row],[Unieke code]],Info!A:I,5,FALSE)</f>
        <v>ESF+</v>
      </c>
      <c r="I27"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7" s="36">
        <f>VLOOKUP(Tableau1[[#This Row],[Unieke code]],Info!A:I,7,FALSE)</f>
        <v>0.4</v>
      </c>
      <c r="K27" s="37" t="str">
        <f>VLOOKUP(Tableau1[[#This Row],[Unieke code]],Info!A:I,9,FALSE)</f>
        <v>136. Specifieke ondersteuning van werkgelegenheid bij jongeren en sociaal-economische integratie van jongeren</v>
      </c>
      <c r="L27" s="38" t="str">
        <f>VLOOKUP(Tableau1[[#This Row],[Unieke code]],Info!A:I,8,FALSE)</f>
        <v>BRU</v>
      </c>
      <c r="M27"/>
      <c r="N27"/>
      <c r="O27"/>
      <c r="Q27"/>
    </row>
    <row r="28" spans="1:17" ht="15" customHeight="1" x14ac:dyDescent="0.3">
      <c r="A28" s="28" t="s">
        <v>45</v>
      </c>
      <c r="B28" s="31" t="str">
        <f>VLOOKUP(Tableau1[[#This Row],[Unieke code]],Info!A:B,2,FALSE)</f>
        <v>Actiris</v>
      </c>
      <c r="C28" s="31" t="str">
        <f>VLOOKUP(Tableau1[[#This Row],[Unieke code]],Info!A:C,3,FALSE)</f>
        <v>Startbaanovereenkomst</v>
      </c>
      <c r="D28" s="31" t="str">
        <f>VLOOKUP(Tableau1[[#This Row],[Unieke code]],Info!A:I,4,FALSE)</f>
        <v>In de context van een “trainingsbaan voor jongeren”, een stage of een eerste werkervaring kunnen de volgende acties worden uitgevoerd op basis van een positieve en concrete overgangsmethodologie naar werk:
o	eerste individuele gesprek;
o	beoordeling en ontwikkeling van verworven technische en gedragsvaardigheden;
o	opstellen van een begeleidingsplan;
o	jongeren voorbereiden op sollicitatiegesprekken
o	coaching met het oog op begeleiding;
o	ontwikkeling van praktische training in het gebruik van cv's en zachte vaardigheden zoals zelfvertrouwen, communicatie en zelfstandigheid;
o	het analyseren van de kwaliteit van criteria zoals het tijdschema, de beschrijving van de geplande taken, de begeleiding en de verzekeringsdekking van de stagiair;
o	voorselectie van potentiële kandidaten door te zoeken in de database van werkzoekenden en jonge werkzoekenden uit te nodigen;
o	een werkaanbieding of stage voorstellen die aansluit bij de vaardigheden en/of carrièreplannen van de stagiair gepersonaliseerde coachingsgesprekken;
o	een gesprek om te beoordelen wat er tijdens de stage is geleerd;
o	follow-up, bemiddeling en zelfs afsluiting van de stage.
In het kader van een leerbaan voor jongeren die de toegang tot een eerste baan in combinatie met een opleidingsproject vergemakkelijkt, bestaat het administratieve gedeelte uit het vinden van organisaties die bereid zijn jongeren voor een verlengbare periode aan te nemen, het opstellen van de overeenkomsten en het vergoeden van het salaris van de aangenomen jongere.</v>
      </c>
      <c r="E28" s="32">
        <v>44927</v>
      </c>
      <c r="F28" s="33">
        <v>46752</v>
      </c>
      <c r="G28" s="34">
        <v>18214140</v>
      </c>
      <c r="H28" s="33" t="str">
        <f>VLOOKUP(Tableau1[[#This Row],[Unieke code]],Info!A:I,5,FALSE)</f>
        <v>ESF+</v>
      </c>
      <c r="I28"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28" s="36">
        <f>VLOOKUP(Tableau1[[#This Row],[Unieke code]],Info!A:I,7,FALSE)</f>
        <v>0.4</v>
      </c>
      <c r="K28" s="37" t="str">
        <f>VLOOKUP(Tableau1[[#This Row],[Unieke code]],Info!A:I,9,FALSE)</f>
        <v>136. Specifieke ondersteuning van werkgelegenheid bij jongeren en sociaal-economische integratie van jongeren</v>
      </c>
      <c r="L28" s="38" t="str">
        <f>VLOOKUP(Tableau1[[#This Row],[Unieke code]],Info!A:I,8,FALSE)</f>
        <v>BRU</v>
      </c>
      <c r="M28"/>
      <c r="N28"/>
      <c r="O28"/>
      <c r="Q28"/>
    </row>
    <row r="29" spans="1:17" ht="15" customHeight="1" x14ac:dyDescent="0.3">
      <c r="A29" s="28"/>
      <c r="B29" s="28"/>
      <c r="C29" s="28"/>
      <c r="D29" s="31"/>
      <c r="E29" s="50"/>
      <c r="F29" s="51"/>
      <c r="G29" s="30"/>
      <c r="H29" s="32"/>
      <c r="I29" s="35"/>
      <c r="J29" s="33"/>
      <c r="K29" s="52"/>
      <c r="L29" s="53"/>
      <c r="M29"/>
      <c r="N29"/>
      <c r="O29"/>
      <c r="Q29"/>
    </row>
    <row r="30" spans="1:17" ht="15" customHeight="1" x14ac:dyDescent="0.3">
      <c r="A30" s="28" t="s">
        <v>89</v>
      </c>
      <c r="B30" s="31" t="str">
        <f>VLOOKUP(Tableau1[[#This Row],[Unieke code]],Info!A:B,2,FALSE)</f>
        <v>Actiris</v>
      </c>
      <c r="C30" s="31" t="str">
        <f>VLOOKUP(Tableau1[[#This Row],[Unieke code]],Info!A:C,3,FALSE)</f>
        <v>Xperience Europe</v>
      </c>
      <c r="D30" s="31" t="str">
        <f>VLOOKUP(Tableau1[[#This Row],[Unieke code]],Info!A:I,4,FALSE)</f>
        <v>Aim, Learn, Master, Achieve (ALMA) - Bevordering van de integratie van jonge werkzoekenden door werkervaring in het buitenland
Het ALMA-programma is een innovatief instrument gericht op de actieve integratie van NEET's door middel van werkervaring in een ander Europees land.
Het project is verdeeld in 3 fasen:
1. Intensieve voorbereiding op maat (voorbereidende fase);
2. Begeleide werkervaring vergezeld van mentorschap voor een periode van 2 tot 6 maanden in een ander EU-land (mobiliteitsfase);
3. Ondersteuning voor jongeren bij hun terugkeer in Brussel om hen te helpen hun draai te vinden en (opnieuw) de arbeidsmarkt op te gaan (follow-upfase).
ALMA biedt jonge werkzoekenden werk- en leerervaring in een publieke of private organisatie in het gastland, zodat ze taal-, technische of relationele vaardigheden kunnen ontwikkelen, maar vooral ook hun autonomie, hun openheid en hun vermogen om zich aan een nieuwe omgeving aan te passen. Deelnemers worden in elke fase van het programma ondersteund, zowel in Brussel als in het buitenland, met name dankzij lokale ondersteuningsorganisaties die tot taak hebben deelnemers tijdens de mobiliteitsperiode te begeleiden, accommodatie te organiseren en integratie te vergemakkelijken.
Jongeren worden begeleid in kleine groepen, met verschillende NEET-profielen, om wederzijds leren te versterken, elkaar te ondersteunen en het risico op uitval te verminderen.</v>
      </c>
      <c r="E30" s="32">
        <v>44927</v>
      </c>
      <c r="F30" s="32">
        <v>46752</v>
      </c>
      <c r="G30" s="34">
        <v>2098269</v>
      </c>
      <c r="H30" s="33" t="str">
        <f>VLOOKUP(Tableau1[[#This Row],[Unieke code]],Info!A:I,5,FALSE)</f>
        <v>ESF+</v>
      </c>
      <c r="I30"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0" s="36">
        <f>VLOOKUP(Tableau1[[#This Row],[Unieke code]],Info!A:I,7,FALSE)</f>
        <v>0.4</v>
      </c>
      <c r="K30" s="37" t="str">
        <f>VLOOKUP(Tableau1[[#This Row],[Unieke code]],Info!A:I,9,FALSE)</f>
        <v xml:space="preserve">136. Specifieke ondersteuning van werkgelegenheid bij jongeren en sociaal-economische integratie van jongeren </v>
      </c>
      <c r="L30" s="38" t="str">
        <f>VLOOKUP(Tableau1[[#This Row],[Unieke code]],Info!A:I,8,FALSE)</f>
        <v>BRU</v>
      </c>
      <c r="M30"/>
      <c r="N30"/>
      <c r="O30"/>
      <c r="Q30"/>
    </row>
    <row r="31" spans="1:17" ht="15" customHeight="1" x14ac:dyDescent="0.3">
      <c r="A31" s="28" t="s">
        <v>90</v>
      </c>
      <c r="B31" s="31" t="str">
        <f>VLOOKUP(Tableau1[[#This Row],[Unieke code]],Info!A:B,2,FALSE)</f>
        <v xml:space="preserve">YouthStart Belgium asbl </v>
      </c>
      <c r="C31" s="31" t="str">
        <f>VLOOKUP(Tableau1[[#This Row],[Unieke code]],Info!A:C,3,FALSE)</f>
        <v xml:space="preserve">Youth Mentoring </v>
      </c>
      <c r="D31" s="31" t="str">
        <f>VLOOKUP(Tableau1[[#This Row],[Unieke code]],Info!A:I,4,FALSE)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E31" s="32">
        <v>44927</v>
      </c>
      <c r="F31" s="32">
        <v>45657</v>
      </c>
      <c r="G31" s="34">
        <v>388192</v>
      </c>
      <c r="H31" s="33" t="str">
        <f>VLOOKUP(Tableau1[[#This Row],[Unieke code]],Info!A:I,5,FALSE)</f>
        <v>ESF+</v>
      </c>
      <c r="I31"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1" s="36">
        <f>VLOOKUP(Tableau1[[#This Row],[Unieke code]],Info!A:I,7,FALSE)</f>
        <v>0.4</v>
      </c>
      <c r="K31" s="37" t="str">
        <f>VLOOKUP(Tableau1[[#This Row],[Unieke code]],Info!A:I,9,FALSE)</f>
        <v xml:space="preserve">136. Specifieke ondersteuning van werkgelegenheid bij jongeren en sociaal-economische integratie van jongeren </v>
      </c>
      <c r="L31" s="38" t="str">
        <f>VLOOKUP(Tableau1[[#This Row],[Unieke code]],Info!A:I,8,FALSE)</f>
        <v>BRU</v>
      </c>
      <c r="M31"/>
      <c r="N31"/>
      <c r="O31"/>
      <c r="Q31"/>
    </row>
    <row r="32" spans="1:17" ht="15" customHeight="1" x14ac:dyDescent="0.3">
      <c r="A32" s="28" t="s">
        <v>78</v>
      </c>
      <c r="B32" s="31" t="str">
        <f>VLOOKUP(Tableau1[[#This Row],[Unieke code]],Info!A:B,2,FALSE)</f>
        <v xml:space="preserve">Backstage.Network </v>
      </c>
      <c r="C32" s="31" t="str">
        <f>VLOOKUP(Tableau1[[#This Row],[Unieke code]],Info!A:C,3,FALSE)</f>
        <v>Mentoring</v>
      </c>
      <c r="D32" s="31" t="str">
        <f>VLOOKUP(Tableau1[[#This Row],[Unieke code]],Info!A:I,4,FALSE)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E32" s="32">
        <v>45658</v>
      </c>
      <c r="F32" s="33">
        <v>47118</v>
      </c>
      <c r="G32" s="34">
        <v>600000</v>
      </c>
      <c r="H32" s="33" t="str">
        <f>VLOOKUP(Tableau1[[#This Row],[Unieke code]],Info!A:I,5,FALSE)</f>
        <v>ESF+</v>
      </c>
      <c r="I32"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2" s="36">
        <f>VLOOKUP(Tableau1[[#This Row],[Unieke code]],Info!A:I,7,FALSE)</f>
        <v>0.4</v>
      </c>
      <c r="K32" s="37" t="str">
        <f>VLOOKUP(Tableau1[[#This Row],[Unieke code]],Info!A:I,9,FALSE)</f>
        <v xml:space="preserve">136. Specifieke ondersteuning van werkgelegenheid bij jongeren en sociaal-economische integratie van jongeren </v>
      </c>
      <c r="L32" s="38" t="str">
        <f>VLOOKUP(Tableau1[[#This Row],[Unieke code]],Info!A:I,8,FALSE)</f>
        <v>BRU</v>
      </c>
      <c r="M32"/>
      <c r="N32"/>
      <c r="O32"/>
      <c r="Q32"/>
    </row>
    <row r="33" spans="1:17" ht="15" customHeight="1" x14ac:dyDescent="0.3">
      <c r="A33" s="28" t="s">
        <v>79</v>
      </c>
      <c r="B33" s="31" t="str">
        <f>VLOOKUP(Tableau1[[#This Row],[Unieke code]],Info!A:B,2,FALSE)</f>
        <v>DUO FOR A JOB ASBL</v>
      </c>
      <c r="C33" s="31" t="str">
        <f>VLOOKUP(Tableau1[[#This Row],[Unieke code]],Info!A:C,3,FALSE)</f>
        <v>Mentoring</v>
      </c>
      <c r="D33" s="31" t="str">
        <f>VLOOKUP(Tableau1[[#This Row],[Unieke code]],Info!A:I,4,FALSE)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E33" s="32">
        <v>45658</v>
      </c>
      <c r="F33" s="33">
        <v>47118</v>
      </c>
      <c r="G33" s="34">
        <v>1600000</v>
      </c>
      <c r="H33" s="33" t="str">
        <f>VLOOKUP(Tableau1[[#This Row],[Unieke code]],Info!A:I,5,FALSE)</f>
        <v>ESF+</v>
      </c>
      <c r="I33"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3" s="36">
        <f>VLOOKUP(Tableau1[[#This Row],[Unieke code]],Info!A:I,7,FALSE)</f>
        <v>0.4</v>
      </c>
      <c r="K33" s="37" t="str">
        <f>VLOOKUP(Tableau1[[#This Row],[Unieke code]],Info!A:I,9,FALSE)</f>
        <v xml:space="preserve">136. Specifieke ondersteuning van werkgelegenheid bij jongeren en sociaal-economische integratie van jongeren </v>
      </c>
      <c r="L33" s="38" t="str">
        <f>VLOOKUP(Tableau1[[#This Row],[Unieke code]],Info!A:I,8,FALSE)</f>
        <v>BRU</v>
      </c>
      <c r="M33"/>
      <c r="N33"/>
      <c r="O33"/>
      <c r="Q33"/>
    </row>
    <row r="34" spans="1:17" ht="15" customHeight="1" x14ac:dyDescent="0.3">
      <c r="A34" s="28" t="s">
        <v>80</v>
      </c>
      <c r="B34" s="31" t="str">
        <f>VLOOKUP(Tableau1[[#This Row],[Unieke code]],Info!A:B,2,FALSE)</f>
        <v>POUR LA SOLIDARITÉ</v>
      </c>
      <c r="C34" s="31" t="str">
        <f>VLOOKUP(Tableau1[[#This Row],[Unieke code]],Info!A:C,3,FALSE)</f>
        <v>Mentoring</v>
      </c>
      <c r="D34" s="31" t="str">
        <f>VLOOKUP(Tableau1[[#This Row],[Unieke code]],Info!A:I,4,FALSE)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E34" s="32">
        <v>45658</v>
      </c>
      <c r="F34" s="33">
        <v>47118</v>
      </c>
      <c r="G34" s="34">
        <v>680000</v>
      </c>
      <c r="H34" s="33" t="str">
        <f>VLOOKUP(Tableau1[[#This Row],[Unieke code]],Info!A:I,5,FALSE)</f>
        <v>ESF+</v>
      </c>
      <c r="I34"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4" s="36">
        <f>VLOOKUP(Tableau1[[#This Row],[Unieke code]],Info!A:I,7,FALSE)</f>
        <v>0.4</v>
      </c>
      <c r="K34" s="37" t="str">
        <f>VLOOKUP(Tableau1[[#This Row],[Unieke code]],Info!A:I,9,FALSE)</f>
        <v xml:space="preserve">136. Specifieke ondersteuning van werkgelegenheid bij jongeren en sociaal-economische integratie van jongeren </v>
      </c>
      <c r="L34" s="38" t="str">
        <f>VLOOKUP(Tableau1[[#This Row],[Unieke code]],Info!A:I,8,FALSE)</f>
        <v>BRU</v>
      </c>
      <c r="M34"/>
      <c r="N34"/>
      <c r="O34"/>
      <c r="Q34"/>
    </row>
    <row r="35" spans="1:17" ht="15" customHeight="1" x14ac:dyDescent="0.3">
      <c r="A35" s="28" t="s">
        <v>81</v>
      </c>
      <c r="B35" s="31" t="str">
        <f>VLOOKUP(Tableau1[[#This Row],[Unieke code]],Info!A:B,2,FALSE)</f>
        <v>Team4Job ASBL</v>
      </c>
      <c r="C35" s="31" t="str">
        <f>VLOOKUP(Tableau1[[#This Row],[Unieke code]],Info!A:C,3,FALSE)</f>
        <v>Mentoring</v>
      </c>
      <c r="D35" s="31" t="str">
        <f>VLOOKUP(Tableau1[[#This Row],[Unieke code]],Info!A:I,4,FALSE)</f>
        <v>Mentoring aanbieden als een innovatieve methode om bepaalde groepen jonge werkzoekenden te ondersteunen in hun professionele integratieproces
Mentoring is een nieuwe vorm van coaching door een ervaren persoon aan een onervaren persoon. Het is een hulpmiddel voor aanpassing en wendbaarheid ten dienste van individuen. Mentoring biedt mogelijkheden voor uitwisseling en moedigt creativiteit en innovatie aan.
Een mentor is een ervaren persoon (al dan niet nog werkzaam in het beroepsleven) die op vrijwillige basis intensieve één-op-één ondersteuning biedt aan een werkzoekende, zodat deze kan profiteren van zijn steun, advies en netwerk. Mentoren worden gemobiliseerd via algemene communicatie (pers, website, sociale netwerken, posters, video's, enz.) of via informatiesessies voor werknemers van bedrijven of organisaties. Toekomstige mentoren krijgen training om ervoor te zorgen dat ze beschikken over een gemeenschappelijke set vaardigheden voor mentorschap. Op basis van de verzamelde informatie (keuze van sector, type carrièreplan, persoonlijkheid, enz.
De mentor, dankzij zijn of haar profiel, ervaring en netwerk, helpt de jongere bij het definiëren van zijn of haar carrièreplan, het identificeren van zijn of haar vaardigheden en de codes van de professionele wereld.
De relatie moet geen eenrichtingsverkeer zijn, en de mentee kan de mentor ook nieuwe wegen bieden voor reflectie en innovatie. Het doel van het mentorprogramma is daarom het testen van de opbouw van een coachingrelatie tussen een ervaren mentor en een jonge werkzoekende, met als doel samen te delen, uit te wisselen en vooruitgang te boeken. De mate waarin deze relatie heeft bijgedragen aan het aan het werk krijgen van een jonge werkzoekende zal worden beoordeeld.
De begeleiding is gebaseerd op een specifieke methodologie die - voor de oriëntatiefase - onder andere bestaat uit collectieve informatiesessies en workshops in samenwerking met bedrijven, individuele screening/interviews, inwerkacties, trainingen waarbij de deelnemer zijn vaardigheden, attitudes en bekwaamheden ontwikkelt, zijn talenten en passies ontdekt en een droomproject kiest en in de praktijk brengt door in de huid van een ondernemer te kruipen. De mentorfase omvat individuele en groepsuitwisselingen tussen de leerling en de mentor(s). Aan het einde van het programma heeft elke jongere een haalbaar actieplan.
De innovatie ligt in het versterken van de rol van het bedrijfsleven in het hele programma. Het bedrijfsleven wordt op verschillende punten bij het programma betrokken:
- collectieve acties gericht op het bedrijfsleven: werkzoekenden worden individueel ondersteund door hun mentor en nemen deel aan collectieve acties die hen dichter bij het bedrijfsleven brengen;
- co-constructie van acties om aansluiting te vinden bij het bedrijfsleven: met behulp van een ludieke methodologie gebaseerd op collectieve intelligentie nodigt het project jongeren uit om een initiatief te bedenken, te kiezen, te bouwen en te organiseren om aansluiting te vinden bij het bedrijfsleven;
- inspirerende ontmoetingen met CEO's: werkzoekenden ontmoeten de CEO van een bedrijf en werken samen om een uitdaging op te lossen.
Aangezien dit een sociale innovatie en een test van een nieuwe methodologie is, is er een evaluatie van de methodologie en de uitvoering van het project gepland, waarvoor de evaluatiemethoden en -criteria zullen worden gedefinieerd en voorgelegd aan de operatoren. Op basis van de evaluatie kunnen eventuele wijzigingen worden aangebracht in de methodologie en het projectkader om zo goed mogelijk tegemoet te komen aan de behoeften van (jonge) werkzoekenden. De conclusies en geleerde lessen zullen in aanmerking worden genomen als onderdeel van een mogelijke veralgemening van dit project.</v>
      </c>
      <c r="E35" s="32">
        <v>45658</v>
      </c>
      <c r="F35" s="33">
        <v>47118</v>
      </c>
      <c r="G35" s="34">
        <v>1520000</v>
      </c>
      <c r="H35" s="33" t="str">
        <f>VLOOKUP(Tableau1[[#This Row],[Unieke code]],Info!A:I,5,FALSE)</f>
        <v>ESF+</v>
      </c>
      <c r="I35" s="35" t="str">
        <f>VLOOKUP(Tableau1[[#This Row],[Unieke code]],Info!A:I,6,FALSE)</f>
        <v>ESO4.1. Verbeteren van de toegang tot werk en activeringsmaatregelen voor alle werkzoekenden, met name jongeren, vooral door de jongerengarantie uit te voeren, voor langdurig werklozen en voor kansarme groepen op de arbeidsmarkt, en voor inactieven, en door zelfstandig ondernemerschap en de sociale economie te bevorderen; (ESF+)</v>
      </c>
      <c r="J35" s="36">
        <f>VLOOKUP(Tableau1[[#This Row],[Unieke code]],Info!A:I,7,FALSE)</f>
        <v>0.4</v>
      </c>
      <c r="K35" s="37" t="str">
        <f>VLOOKUP(Tableau1[[#This Row],[Unieke code]],Info!A:I,9,FALSE)</f>
        <v xml:space="preserve">136. Specifieke ondersteuning van werkgelegenheid bij jongeren en sociaal-economische integratie van jongeren </v>
      </c>
      <c r="L35" s="38" t="str">
        <f>VLOOKUP(Tableau1[[#This Row],[Unieke code]],Info!A:I,8,FALSE)</f>
        <v>BRU</v>
      </c>
      <c r="M35"/>
      <c r="N35"/>
      <c r="O35"/>
      <c r="Q35"/>
    </row>
    <row r="36" spans="1:17" ht="15" customHeight="1" x14ac:dyDescent="0.3">
      <c r="A36" s="28"/>
      <c r="B36" s="28"/>
      <c r="C36" s="28"/>
      <c r="D36" s="31"/>
      <c r="E36" s="50"/>
      <c r="F36" s="51"/>
      <c r="G36" s="30"/>
      <c r="H36" s="32"/>
      <c r="I36" s="35"/>
      <c r="J36" s="33"/>
      <c r="K36" s="52"/>
      <c r="L36" s="53"/>
      <c r="M36"/>
      <c r="N36"/>
      <c r="O36"/>
      <c r="Q36"/>
    </row>
    <row r="37" spans="1:17" ht="15" customHeight="1" x14ac:dyDescent="0.3">
      <c r="A37" s="28" t="s">
        <v>46</v>
      </c>
      <c r="B37" s="31" t="str">
        <f>VLOOKUP(Tableau1[[#This Row],[Unieke code]],Info!A:B,2,FALSE)</f>
        <v>Openbaar centrum voor maatschappelijk welzijn Anderlecht</v>
      </c>
      <c r="C37" s="31" t="str">
        <f>VLOOKUP(Tableau1[[#This Row],[Unieke code]],Info!A:C,3,FALSE)</f>
        <v>OCMW Job-coaches</v>
      </c>
      <c r="D37"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37" s="32">
        <v>44562</v>
      </c>
      <c r="F37" s="33">
        <v>46752</v>
      </c>
      <c r="G37" s="34">
        <v>2825632</v>
      </c>
      <c r="H37" s="33" t="str">
        <f>VLOOKUP(Tableau1[[#This Row],[Unieke code]],Info!A:I,5,FALSE)</f>
        <v>ESF+</v>
      </c>
      <c r="I37" s="35" t="str">
        <f>VLOOKUP(Tableau1[[#This Row],[Unieke code]],Info!A:I,6,FALSE)</f>
        <v>ESO4.8. Bevorderen van actieve inclusie met het oog op gelijke kansen, non-discriminatie en actieve participatie, en verbeteren van de inzetbaarheid op de arbeidsmarkt, met name voor kansarme groepen (ESF+)</v>
      </c>
      <c r="J37" s="36">
        <f>VLOOKUP(Tableau1[[#This Row],[Unieke code]],Info!A:I,7,FALSE)</f>
        <v>0.4</v>
      </c>
      <c r="K37" s="37" t="str">
        <f>VLOOKUP(Tableau1[[#This Row],[Unieke code]],Info!A:I,9,FALSE)</f>
        <v>143. Maatregelen ter bevordering van het evenwicht tussen werk en privéleven, met inbegrip van toegang tot kinderopvang en zorg voor afhankelijke personen</v>
      </c>
      <c r="L37" s="38" t="str">
        <f>VLOOKUP(Tableau1[[#This Row],[Unieke code]],Info!A:I,8,FALSE)</f>
        <v>BRU</v>
      </c>
      <c r="M37"/>
      <c r="N37"/>
      <c r="O37"/>
      <c r="Q37"/>
    </row>
    <row r="38" spans="1:17" ht="15" customHeight="1" x14ac:dyDescent="0.3">
      <c r="A38" s="28" t="s">
        <v>47</v>
      </c>
      <c r="B38" s="31" t="str">
        <f>VLOOKUP(Tableau1[[#This Row],[Unieke code]],Info!A:B,2,FALSE)</f>
        <v>Openbaar centrum voor maatschappelijk welzijn Oudergem</v>
      </c>
      <c r="C38" s="31" t="str">
        <f>VLOOKUP(Tableau1[[#This Row],[Unieke code]],Info!A:C,3,FALSE)</f>
        <v>OCMW Job-coaches</v>
      </c>
      <c r="D38"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38" s="32">
        <v>44562</v>
      </c>
      <c r="F38" s="33">
        <v>46752</v>
      </c>
      <c r="G38" s="34">
        <v>687768</v>
      </c>
      <c r="H38" s="33" t="str">
        <f>VLOOKUP(Tableau1[[#This Row],[Unieke code]],Info!A:I,5,FALSE)</f>
        <v>ESF+</v>
      </c>
      <c r="I38" s="35" t="str">
        <f>VLOOKUP(Tableau1[[#This Row],[Unieke code]],Info!A:I,6,FALSE)</f>
        <v>ESO4.8. Bevorderen van actieve inclusie met het oog op gelijke kansen, non-discriminatie en actieve participatie, en verbeteren van de inzetbaarheid op de arbeidsmarkt, met name voor kansarme groepen (ESF+)</v>
      </c>
      <c r="J38" s="36">
        <f>VLOOKUP(Tableau1[[#This Row],[Unieke code]],Info!A:I,7,FALSE)</f>
        <v>0.4</v>
      </c>
      <c r="K38" s="37" t="str">
        <f>VLOOKUP(Tableau1[[#This Row],[Unieke code]],Info!A:I,9,FALSE)</f>
        <v>143. Maatregelen ter bevordering van het evenwicht tussen werk en privéleven, met inbegrip van toegang tot kinderopvang en zorg voor afhankelijke personen</v>
      </c>
      <c r="L38" s="38" t="str">
        <f>VLOOKUP(Tableau1[[#This Row],[Unieke code]],Info!A:I,8,FALSE)</f>
        <v>BRU</v>
      </c>
      <c r="M38"/>
      <c r="N38"/>
      <c r="O38"/>
      <c r="Q38"/>
    </row>
    <row r="39" spans="1:17" ht="15" customHeight="1" x14ac:dyDescent="0.3">
      <c r="A39" s="28" t="s">
        <v>48</v>
      </c>
      <c r="B39" s="31" t="str">
        <f>VLOOKUP(Tableau1[[#This Row],[Unieke code]],Info!A:B,2,FALSE)</f>
        <v>Openbaar centrum voor maatschappelijk welzijn Sint-Agata-Berchem</v>
      </c>
      <c r="C39" s="31" t="str">
        <f>VLOOKUP(Tableau1[[#This Row],[Unieke code]],Info!A:C,3,FALSE)</f>
        <v>OCMW Job-coaches</v>
      </c>
      <c r="D39"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39" s="32">
        <v>44562</v>
      </c>
      <c r="F39" s="33">
        <v>46752</v>
      </c>
      <c r="G39" s="34">
        <v>635014</v>
      </c>
      <c r="H39" s="33" t="str">
        <f>VLOOKUP(Tableau1[[#This Row],[Unieke code]],Info!A:I,5,FALSE)</f>
        <v>ESF+</v>
      </c>
      <c r="I39" s="35" t="str">
        <f>VLOOKUP(Tableau1[[#This Row],[Unieke code]],Info!A:I,6,FALSE)</f>
        <v>ESO4.8. Bevorderen van actieve inclusie met het oog op gelijke kansen, non-discriminatie en actieve participatie, en verbeteren van de inzetbaarheid op de arbeidsmarkt, met name voor kansarme groepen (ESF+)</v>
      </c>
      <c r="J39" s="36">
        <f>VLOOKUP(Tableau1[[#This Row],[Unieke code]],Info!A:I,7,FALSE)</f>
        <v>0.4</v>
      </c>
      <c r="K39" s="37" t="str">
        <f>VLOOKUP(Tableau1[[#This Row],[Unieke code]],Info!A:I,9,FALSE)</f>
        <v>143. Maatregelen ter bevordering van het evenwicht tussen werk en privéleven, met inbegrip van toegang tot kinderopvang en zorg voor afhankelijke personen</v>
      </c>
      <c r="L39" s="38" t="str">
        <f>VLOOKUP(Tableau1[[#This Row],[Unieke code]],Info!A:I,8,FALSE)</f>
        <v>BRU</v>
      </c>
      <c r="M39"/>
      <c r="N39"/>
      <c r="O39"/>
      <c r="Q39"/>
    </row>
    <row r="40" spans="1:17" ht="15" customHeight="1" x14ac:dyDescent="0.3">
      <c r="A40" s="28" t="s">
        <v>49</v>
      </c>
      <c r="B40" s="31" t="str">
        <f>VLOOKUP(Tableau1[[#This Row],[Unieke code]],Info!A:B,2,FALSE)</f>
        <v>Openbaar centrum voor maatschappelijk welzijn Brussel Stad</v>
      </c>
      <c r="C40" s="31" t="str">
        <f>VLOOKUP(Tableau1[[#This Row],[Unieke code]],Info!A:C,3,FALSE)</f>
        <v>OCMW Job-coaches</v>
      </c>
      <c r="D40"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0" s="32">
        <v>44562</v>
      </c>
      <c r="F40" s="33">
        <v>46752</v>
      </c>
      <c r="G40" s="34">
        <v>3356186</v>
      </c>
      <c r="H40" s="33" t="str">
        <f>VLOOKUP(Tableau1[[#This Row],[Unieke code]],Info!A:I,5,FALSE)</f>
        <v>ESF+</v>
      </c>
      <c r="I40" s="35" t="str">
        <f>VLOOKUP(Tableau1[[#This Row],[Unieke code]],Info!A:I,6,FALSE)</f>
        <v>ESO4.8. Bevorderen van actieve inclusie met het oog op gelijke kansen, non-discriminatie en actieve participatie, en verbeteren van de inzetbaarheid op de arbeidsmarkt, met name voor kansarme groepen (ESF+)</v>
      </c>
      <c r="J40" s="36">
        <f>VLOOKUP(Tableau1[[#This Row],[Unieke code]],Info!A:I,7,FALSE)</f>
        <v>0.4</v>
      </c>
      <c r="K40" s="37" t="str">
        <f>VLOOKUP(Tableau1[[#This Row],[Unieke code]],Info!A:I,9,FALSE)</f>
        <v>143. Maatregelen ter bevordering van het evenwicht tussen werk en privéleven, met inbegrip van toegang tot kinderopvang en zorg voor afhankelijke personen</v>
      </c>
      <c r="L40" s="38" t="str">
        <f>VLOOKUP(Tableau1[[#This Row],[Unieke code]],Info!A:I,8,FALSE)</f>
        <v>BRU</v>
      </c>
      <c r="M40"/>
      <c r="N40"/>
      <c r="O40"/>
      <c r="Q40"/>
    </row>
    <row r="41" spans="1:17" ht="15" customHeight="1" x14ac:dyDescent="0.3">
      <c r="A41" s="28" t="s">
        <v>50</v>
      </c>
      <c r="B41" s="31" t="str">
        <f>VLOOKUP(Tableau1[[#This Row],[Unieke code]],Info!A:B,2,FALSE)</f>
        <v>Openbaar centrum voor maatschappelijk welzijn Vorst</v>
      </c>
      <c r="C41" s="31" t="str">
        <f>VLOOKUP(Tableau1[[#This Row],[Unieke code]],Info!A:C,3,FALSE)</f>
        <v>OCMW Job-coaches</v>
      </c>
      <c r="D41"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1" s="32">
        <v>44562</v>
      </c>
      <c r="F41" s="33">
        <v>46752</v>
      </c>
      <c r="G41" s="34">
        <v>1377538</v>
      </c>
      <c r="H41" s="33" t="str">
        <f>VLOOKUP(Tableau1[[#This Row],[Unieke code]],Info!A:I,5,FALSE)</f>
        <v>ESF+</v>
      </c>
      <c r="I41" s="35" t="str">
        <f>VLOOKUP(Tableau1[[#This Row],[Unieke code]],Info!A:I,6,FALSE)</f>
        <v>ESO4.8. Bevorderen van actieve inclusie met het oog op gelijke kansen, non-discriminatie en actieve participatie, en verbeteren van de inzetbaarheid op de arbeidsmarkt, met name voor kansarme groepen (ESF+)</v>
      </c>
      <c r="J41" s="36">
        <f>VLOOKUP(Tableau1[[#This Row],[Unieke code]],Info!A:I,7,FALSE)</f>
        <v>0.4</v>
      </c>
      <c r="K41" s="37" t="str">
        <f>VLOOKUP(Tableau1[[#This Row],[Unieke code]],Info!A:I,9,FALSE)</f>
        <v>143. Maatregelen ter bevordering van het evenwicht tussen werk en privéleven, met inbegrip van toegang tot kinderopvang en zorg voor afhankelijke personen</v>
      </c>
      <c r="L41" s="38" t="str">
        <f>VLOOKUP(Tableau1[[#This Row],[Unieke code]],Info!A:I,8,FALSE)</f>
        <v>BRU</v>
      </c>
      <c r="M41"/>
      <c r="N41"/>
      <c r="O41"/>
      <c r="Q41"/>
    </row>
    <row r="42" spans="1:17" ht="15" customHeight="1" x14ac:dyDescent="0.3">
      <c r="A42" s="28" t="s">
        <v>51</v>
      </c>
      <c r="B42" s="31" t="str">
        <f>VLOOKUP(Tableau1[[#This Row],[Unieke code]],Info!A:B,2,FALSE)</f>
        <v>Openbaar centrum voor maatschappelijk welzijn Ganshoren</v>
      </c>
      <c r="C42" s="31" t="str">
        <f>VLOOKUP(Tableau1[[#This Row],[Unieke code]],Info!A:C,3,FALSE)</f>
        <v>OCMW Job-coaches</v>
      </c>
      <c r="D42"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2" s="32">
        <v>44562</v>
      </c>
      <c r="F42" s="33">
        <v>46752</v>
      </c>
      <c r="G42" s="34">
        <v>610024</v>
      </c>
      <c r="H42" s="33" t="str">
        <f>VLOOKUP(Tableau1[[#This Row],[Unieke code]],Info!A:I,5,FALSE)</f>
        <v>ESF+</v>
      </c>
      <c r="I42" s="35" t="str">
        <f>VLOOKUP(Tableau1[[#This Row],[Unieke code]],Info!A:I,6,FALSE)</f>
        <v>ESO4.8. Bevorderen van actieve inclusie met het oog op gelijke kansen, non-discriminatie en actieve participatie, en verbeteren van de inzetbaarheid op de arbeidsmarkt, met name voor kansarme groepen (ESF+)</v>
      </c>
      <c r="J42" s="36">
        <f>VLOOKUP(Tableau1[[#This Row],[Unieke code]],Info!A:I,7,FALSE)</f>
        <v>0.4</v>
      </c>
      <c r="K42" s="37" t="str">
        <f>VLOOKUP(Tableau1[[#This Row],[Unieke code]],Info!A:I,9,FALSE)</f>
        <v>143. Maatregelen ter bevordering van het evenwicht tussen werk en privéleven, met inbegrip van toegang tot kinderopvang en zorg voor afhankelijke personen</v>
      </c>
      <c r="L42" s="38" t="str">
        <f>VLOOKUP(Tableau1[[#This Row],[Unieke code]],Info!A:I,8,FALSE)</f>
        <v>BRU</v>
      </c>
      <c r="M42"/>
      <c r="N42"/>
      <c r="O42"/>
      <c r="Q42"/>
    </row>
    <row r="43" spans="1:17" ht="15" customHeight="1" x14ac:dyDescent="0.3">
      <c r="A43" s="28" t="s">
        <v>52</v>
      </c>
      <c r="B43" s="31" t="str">
        <f>VLOOKUP(Tableau1[[#This Row],[Unieke code]],Info!A:B,2,FALSE)</f>
        <v>Openbaar centrum voor maatschappelijk welzijn Jette</v>
      </c>
      <c r="C43" s="31" t="str">
        <f>VLOOKUP(Tableau1[[#This Row],[Unieke code]],Info!A:C,3,FALSE)</f>
        <v>OCMW Job-coaches</v>
      </c>
      <c r="D43"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3" s="32">
        <v>44562</v>
      </c>
      <c r="F43" s="33">
        <v>46752</v>
      </c>
      <c r="G43" s="34">
        <v>1024075</v>
      </c>
      <c r="H43" s="33" t="str">
        <f>VLOOKUP(Tableau1[[#This Row],[Unieke code]],Info!A:I,5,FALSE)</f>
        <v>ESF+</v>
      </c>
      <c r="I43" s="35" t="str">
        <f>VLOOKUP(Tableau1[[#This Row],[Unieke code]],Info!A:I,6,FALSE)</f>
        <v>ESO4.8. Bevorderen van actieve inclusie met het oog op gelijke kansen, non-discriminatie en actieve participatie, en verbeteren van de inzetbaarheid op de arbeidsmarkt, met name voor kansarme groepen (ESF+)</v>
      </c>
      <c r="J43" s="36">
        <f>VLOOKUP(Tableau1[[#This Row],[Unieke code]],Info!A:I,7,FALSE)</f>
        <v>0.4</v>
      </c>
      <c r="K43" s="37" t="str">
        <f>VLOOKUP(Tableau1[[#This Row],[Unieke code]],Info!A:I,9,FALSE)</f>
        <v>143. Maatregelen ter bevordering van het evenwicht tussen werk en privéleven, met inbegrip van toegang tot kinderopvang en zorg voor afhankelijke personen</v>
      </c>
      <c r="L43" s="38" t="str">
        <f>VLOOKUP(Tableau1[[#This Row],[Unieke code]],Info!A:I,8,FALSE)</f>
        <v>BRU</v>
      </c>
      <c r="M43"/>
      <c r="N43"/>
      <c r="O43"/>
      <c r="Q43"/>
    </row>
    <row r="44" spans="1:17" ht="15" customHeight="1" x14ac:dyDescent="0.3">
      <c r="A44" s="28" t="s">
        <v>53</v>
      </c>
      <c r="B44" s="31" t="str">
        <f>VLOOKUP(Tableau1[[#This Row],[Unieke code]],Info!A:B,2,FALSE)</f>
        <v>Openbaar centrum voor maatschappelijk welzijn Koekelberg</v>
      </c>
      <c r="C44" s="31" t="str">
        <f>VLOOKUP(Tableau1[[#This Row],[Unieke code]],Info!A:C,3,FALSE)</f>
        <v>OCMW Job-coaches</v>
      </c>
      <c r="D44"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4" s="32">
        <v>44562</v>
      </c>
      <c r="F44" s="33">
        <v>46752</v>
      </c>
      <c r="G44" s="34">
        <v>747887</v>
      </c>
      <c r="H44" s="33" t="str">
        <f>VLOOKUP(Tableau1[[#This Row],[Unieke code]],Info!A:I,5,FALSE)</f>
        <v>ESF+</v>
      </c>
      <c r="I44" s="35" t="str">
        <f>VLOOKUP(Tableau1[[#This Row],[Unieke code]],Info!A:I,6,FALSE)</f>
        <v>ESO4.8. Bevorderen van actieve inclusie met het oog op gelijke kansen, non-discriminatie en actieve participatie, en verbeteren van de inzetbaarheid op de arbeidsmarkt, met name voor kansarme groepen (ESF+)</v>
      </c>
      <c r="J44" s="36">
        <f>VLOOKUP(Tableau1[[#This Row],[Unieke code]],Info!A:I,7,FALSE)</f>
        <v>0.4</v>
      </c>
      <c r="K44" s="37" t="str">
        <f>VLOOKUP(Tableau1[[#This Row],[Unieke code]],Info!A:I,9,FALSE)</f>
        <v>143. Maatregelen ter bevordering van het evenwicht tussen werk en privéleven, met inbegrip van toegang tot kinderopvang en zorg voor afhankelijke personen</v>
      </c>
      <c r="L44" s="38" t="str">
        <f>VLOOKUP(Tableau1[[#This Row],[Unieke code]],Info!A:I,8,FALSE)</f>
        <v>BRU</v>
      </c>
      <c r="M44"/>
      <c r="N44"/>
      <c r="O44"/>
      <c r="Q44"/>
    </row>
    <row r="45" spans="1:17" ht="15" customHeight="1" x14ac:dyDescent="0.3">
      <c r="A45" s="28" t="s">
        <v>54</v>
      </c>
      <c r="B45" s="31" t="str">
        <f>VLOOKUP(Tableau1[[#This Row],[Unieke code]],Info!A:B,2,FALSE)</f>
        <v>Openbaar centrum voor maatschappelijk welzijn Sint-Jans-Molenbeek</v>
      </c>
      <c r="C45" s="31" t="str">
        <f>VLOOKUP(Tableau1[[#This Row],[Unieke code]],Info!A:C,3,FALSE)</f>
        <v>OCMW Job-coaches</v>
      </c>
      <c r="D45"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5" s="32">
        <v>44562</v>
      </c>
      <c r="F45" s="33">
        <v>46752</v>
      </c>
      <c r="G45" s="34">
        <v>2859528</v>
      </c>
      <c r="H45" s="33" t="str">
        <f>VLOOKUP(Tableau1[[#This Row],[Unieke code]],Info!A:I,5,FALSE)</f>
        <v>ESF+</v>
      </c>
      <c r="I45" s="35" t="str">
        <f>VLOOKUP(Tableau1[[#This Row],[Unieke code]],Info!A:I,6,FALSE)</f>
        <v>ESO4.8. Bevorderen van actieve inclusie met het oog op gelijke kansen, non-discriminatie en actieve participatie, en verbeteren van de inzetbaarheid op de arbeidsmarkt, met name voor kansarme groepen (ESF+)</v>
      </c>
      <c r="J45" s="36">
        <f>VLOOKUP(Tableau1[[#This Row],[Unieke code]],Info!A:I,7,FALSE)</f>
        <v>0.4</v>
      </c>
      <c r="K45" s="37" t="str">
        <f>VLOOKUP(Tableau1[[#This Row],[Unieke code]],Info!A:I,9,FALSE)</f>
        <v>143. Maatregelen ter bevordering van het evenwicht tussen werk en privéleven, met inbegrip van toegang tot kinderopvang en zorg voor afhankelijke personen</v>
      </c>
      <c r="L45" s="38" t="str">
        <f>VLOOKUP(Tableau1[[#This Row],[Unieke code]],Info!A:I,8,FALSE)</f>
        <v>BRU</v>
      </c>
      <c r="M45"/>
      <c r="N45"/>
      <c r="O45"/>
      <c r="Q45"/>
    </row>
    <row r="46" spans="1:17" ht="15" customHeight="1" x14ac:dyDescent="0.3">
      <c r="A46" s="28" t="s">
        <v>55</v>
      </c>
      <c r="B46" s="31" t="str">
        <f>VLOOKUP(Tableau1[[#This Row],[Unieke code]],Info!A:B,2,FALSE)</f>
        <v>Openbaar centrum voor maatschappelijk welzijn Sint-Gilles</v>
      </c>
      <c r="C46" s="31" t="str">
        <f>VLOOKUP(Tableau1[[#This Row],[Unieke code]],Info!A:C,3,FALSE)</f>
        <v>OCMW Job-coaches</v>
      </c>
      <c r="D46"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6" s="32">
        <v>44562</v>
      </c>
      <c r="F46" s="33">
        <v>46752</v>
      </c>
      <c r="G46" s="34">
        <v>1331992</v>
      </c>
      <c r="H46" s="33" t="str">
        <f>VLOOKUP(Tableau1[[#This Row],[Unieke code]],Info!A:I,5,FALSE)</f>
        <v>ESF+</v>
      </c>
      <c r="I46" s="35" t="str">
        <f>VLOOKUP(Tableau1[[#This Row],[Unieke code]],Info!A:I,6,FALSE)</f>
        <v>ESO4.8. Bevorderen van actieve inclusie met het oog op gelijke kansen, non-discriminatie en actieve participatie, en verbeteren van de inzetbaarheid op de arbeidsmarkt, met name voor kansarme groepen (ESF+)</v>
      </c>
      <c r="J46" s="36">
        <f>VLOOKUP(Tableau1[[#This Row],[Unieke code]],Info!A:I,7,FALSE)</f>
        <v>0.4</v>
      </c>
      <c r="K46" s="37" t="str">
        <f>VLOOKUP(Tableau1[[#This Row],[Unieke code]],Info!A:I,9,FALSE)</f>
        <v>143. Maatregelen ter bevordering van het evenwicht tussen werk en privéleven, met inbegrip van toegang tot kinderopvang en zorg voor afhankelijke personen</v>
      </c>
      <c r="L46" s="38" t="str">
        <f>VLOOKUP(Tableau1[[#This Row],[Unieke code]],Info!A:I,8,FALSE)</f>
        <v>BRU</v>
      </c>
      <c r="M46"/>
      <c r="N46"/>
      <c r="O46"/>
      <c r="Q46"/>
    </row>
    <row r="47" spans="1:17" ht="15" customHeight="1" x14ac:dyDescent="0.3">
      <c r="A47" s="28" t="s">
        <v>56</v>
      </c>
      <c r="B47" s="31" t="str">
        <f>VLOOKUP(Tableau1[[#This Row],[Unieke code]],Info!A:B,2,FALSE)</f>
        <v>Openbaar centrum voor maatschappelijk welzijn Sint-Joost-Tenode</v>
      </c>
      <c r="C47" s="31" t="str">
        <f>VLOOKUP(Tableau1[[#This Row],[Unieke code]],Info!A:C,3,FALSE)</f>
        <v>OCMW Job-coaches</v>
      </c>
      <c r="D47"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7" s="32">
        <v>44562</v>
      </c>
      <c r="F47" s="33">
        <v>46752</v>
      </c>
      <c r="G47" s="34">
        <v>1091418</v>
      </c>
      <c r="H47" s="33" t="str">
        <f>VLOOKUP(Tableau1[[#This Row],[Unieke code]],Info!A:I,5,FALSE)</f>
        <v>ESF+</v>
      </c>
      <c r="I47" s="35" t="str">
        <f>VLOOKUP(Tableau1[[#This Row],[Unieke code]],Info!A:I,6,FALSE)</f>
        <v>ESO4.8. Bevorderen van actieve inclusie met het oog op gelijke kansen, non-discriminatie en actieve participatie, en verbeteren van de inzetbaarheid op de arbeidsmarkt, met name voor kansarme groepen (ESF+)</v>
      </c>
      <c r="J47" s="36">
        <f>VLOOKUP(Tableau1[[#This Row],[Unieke code]],Info!A:I,7,FALSE)</f>
        <v>0.4</v>
      </c>
      <c r="K47" s="37" t="str">
        <f>VLOOKUP(Tableau1[[#This Row],[Unieke code]],Info!A:I,9,FALSE)</f>
        <v>143. Maatregelen ter bevordering van het evenwicht tussen werk en privéleven, met inbegrip van toegang tot kinderopvang en zorg voor afhankelijke personen</v>
      </c>
      <c r="L47" s="38" t="str">
        <f>VLOOKUP(Tableau1[[#This Row],[Unieke code]],Info!A:I,8,FALSE)</f>
        <v>BRU</v>
      </c>
      <c r="M47"/>
      <c r="N47"/>
      <c r="O47"/>
      <c r="Q47"/>
    </row>
    <row r="48" spans="1:17" ht="15" customHeight="1" x14ac:dyDescent="0.3">
      <c r="A48" s="28" t="s">
        <v>57</v>
      </c>
      <c r="B48" s="31" t="str">
        <f>VLOOKUP(Tableau1[[#This Row],[Unieke code]],Info!A:B,2,FALSE)</f>
        <v>Openbaar centrum voor maatschappelijk welzijn Schaarbeek</v>
      </c>
      <c r="C48" s="31" t="str">
        <f>VLOOKUP(Tableau1[[#This Row],[Unieke code]],Info!A:C,3,FALSE)</f>
        <v>OCMW Job-coaches</v>
      </c>
      <c r="D48"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8" s="32">
        <v>44562</v>
      </c>
      <c r="F48" s="33">
        <v>46752</v>
      </c>
      <c r="G48" s="34">
        <v>3100596</v>
      </c>
      <c r="H48" s="33" t="str">
        <f>VLOOKUP(Tableau1[[#This Row],[Unieke code]],Info!A:I,5,FALSE)</f>
        <v>ESF+</v>
      </c>
      <c r="I48" s="35" t="str">
        <f>VLOOKUP(Tableau1[[#This Row],[Unieke code]],Info!A:I,6,FALSE)</f>
        <v>ESO4.8. Bevorderen van actieve inclusie met het oog op gelijke kansen, non-discriminatie en actieve participatie, en verbeteren van de inzetbaarheid op de arbeidsmarkt, met name voor kansarme groepen (ESF+)</v>
      </c>
      <c r="J48" s="36">
        <f>VLOOKUP(Tableau1[[#This Row],[Unieke code]],Info!A:I,7,FALSE)</f>
        <v>0.4</v>
      </c>
      <c r="K48" s="37" t="str">
        <f>VLOOKUP(Tableau1[[#This Row],[Unieke code]],Info!A:I,9,FALSE)</f>
        <v>143. Maatregelen ter bevordering van het evenwicht tussen werk en privéleven, met inbegrip van toegang tot kinderopvang en zorg voor afhankelijke personen</v>
      </c>
      <c r="L48" s="38" t="str">
        <f>VLOOKUP(Tableau1[[#This Row],[Unieke code]],Info!A:I,8,FALSE)</f>
        <v>BRU</v>
      </c>
      <c r="M48"/>
      <c r="N48"/>
      <c r="O48"/>
      <c r="Q48"/>
    </row>
    <row r="49" spans="1:17" ht="15" customHeight="1" x14ac:dyDescent="0.3">
      <c r="A49" s="28" t="s">
        <v>58</v>
      </c>
      <c r="B49" s="31" t="str">
        <f>VLOOKUP(Tableau1[[#This Row],[Unieke code]],Info!A:B,2,FALSE)</f>
        <v>Openbaar centrum voor maatschappelijk welzijn Watermaal-Bosvoorde</v>
      </c>
      <c r="C49" s="31" t="str">
        <f>VLOOKUP(Tableau1[[#This Row],[Unieke code]],Info!A:C,3,FALSE)</f>
        <v>OCMW Job-coaches</v>
      </c>
      <c r="D49"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49" s="32">
        <v>44562</v>
      </c>
      <c r="F49" s="33">
        <v>46752</v>
      </c>
      <c r="G49" s="34">
        <v>687980</v>
      </c>
      <c r="H49" s="33" t="str">
        <f>VLOOKUP(Tableau1[[#This Row],[Unieke code]],Info!A:I,5,FALSE)</f>
        <v>ESF+</v>
      </c>
      <c r="I49" s="35" t="str">
        <f>VLOOKUP(Tableau1[[#This Row],[Unieke code]],Info!A:I,6,FALSE)</f>
        <v>ESO4.8. Bevorderen van actieve inclusie met het oog op gelijke kansen, non-discriminatie en actieve participatie, en verbeteren van de inzetbaarheid op de arbeidsmarkt, met name voor kansarme groepen (ESF+)</v>
      </c>
      <c r="J49" s="36">
        <f>VLOOKUP(Tableau1[[#This Row],[Unieke code]],Info!A:I,7,FALSE)</f>
        <v>0.4</v>
      </c>
      <c r="K49" s="37" t="str">
        <f>VLOOKUP(Tableau1[[#This Row],[Unieke code]],Info!A:I,9,FALSE)</f>
        <v>143. Maatregelen ter bevordering van het evenwicht tussen werk en privéleven, met inbegrip van toegang tot kinderopvang en zorg voor afhankelijke personen</v>
      </c>
      <c r="L49" s="38" t="str">
        <f>VLOOKUP(Tableau1[[#This Row],[Unieke code]],Info!A:I,8,FALSE)</f>
        <v>BRU</v>
      </c>
      <c r="M49"/>
      <c r="N49"/>
      <c r="O49"/>
      <c r="Q49"/>
    </row>
    <row r="50" spans="1:17" ht="15" customHeight="1" x14ac:dyDescent="0.3">
      <c r="A50" s="28" t="s">
        <v>59</v>
      </c>
      <c r="B50" s="31" t="str">
        <f>VLOOKUP(Tableau1[[#This Row],[Unieke code]],Info!A:B,2,FALSE)</f>
        <v>Openbaar centrum voor maatschappelijk welzijn Sint-Lambrechts-Woluwe</v>
      </c>
      <c r="C50" s="31" t="str">
        <f>VLOOKUP(Tableau1[[#This Row],[Unieke code]],Info!A:C,3,FALSE)</f>
        <v>OCMW Job-coaches</v>
      </c>
      <c r="D50"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0" s="32">
        <v>44562</v>
      </c>
      <c r="F50" s="33">
        <v>46752</v>
      </c>
      <c r="G50" s="34">
        <v>998843</v>
      </c>
      <c r="H50" s="33" t="str">
        <f>VLOOKUP(Tableau1[[#This Row],[Unieke code]],Info!A:I,5,FALSE)</f>
        <v>ESF+</v>
      </c>
      <c r="I50" s="35" t="str">
        <f>VLOOKUP(Tableau1[[#This Row],[Unieke code]],Info!A:I,6,FALSE)</f>
        <v>ESO4.8. Bevorderen van actieve inclusie met het oog op gelijke kansen, non-discriminatie en actieve participatie, en verbeteren van de inzetbaarheid op de arbeidsmarkt, met name voor kansarme groepen (ESF+)</v>
      </c>
      <c r="J50" s="36">
        <f>VLOOKUP(Tableau1[[#This Row],[Unieke code]],Info!A:I,7,FALSE)</f>
        <v>0.4</v>
      </c>
      <c r="K50" s="37" t="str">
        <f>VLOOKUP(Tableau1[[#This Row],[Unieke code]],Info!A:I,9,FALSE)</f>
        <v>143. Maatregelen ter bevordering van het evenwicht tussen werk en privéleven, met inbegrip van toegang tot kinderopvang en zorg voor afhankelijke personen</v>
      </c>
      <c r="L50" s="38" t="str">
        <f>VLOOKUP(Tableau1[[#This Row],[Unieke code]],Info!A:I,8,FALSE)</f>
        <v>BRU</v>
      </c>
      <c r="M50"/>
      <c r="N50"/>
      <c r="O50"/>
      <c r="Q50"/>
    </row>
    <row r="51" spans="1:17" ht="15" customHeight="1" x14ac:dyDescent="0.3">
      <c r="A51" s="28" t="s">
        <v>60</v>
      </c>
      <c r="B51" s="31" t="str">
        <f>VLOOKUP(Tableau1[[#This Row],[Unieke code]],Info!A:B,2,FALSE)</f>
        <v>Openbaar centrum voor maatschappelijk welzijn Sint-Pieters-Woluwe</v>
      </c>
      <c r="C51" s="31" t="str">
        <f>VLOOKUP(Tableau1[[#This Row],[Unieke code]],Info!A:C,3,FALSE)</f>
        <v>OCMW Job-coaches</v>
      </c>
      <c r="D51"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1" s="32">
        <v>44562</v>
      </c>
      <c r="F51" s="33">
        <v>46752</v>
      </c>
      <c r="G51" s="34">
        <v>615587</v>
      </c>
      <c r="H51" s="33" t="str">
        <f>VLOOKUP(Tableau1[[#This Row],[Unieke code]],Info!A:I,5,FALSE)</f>
        <v>ESF+</v>
      </c>
      <c r="I51" s="35" t="str">
        <f>VLOOKUP(Tableau1[[#This Row],[Unieke code]],Info!A:I,6,FALSE)</f>
        <v>ESO4.8. Bevorderen van actieve inclusie met het oog op gelijke kansen, non-discriminatie en actieve participatie, en verbeteren van de inzetbaarheid op de arbeidsmarkt, met name voor kansarme groepen (ESF+)</v>
      </c>
      <c r="J51" s="36">
        <f>VLOOKUP(Tableau1[[#This Row],[Unieke code]],Info!A:I,7,FALSE)</f>
        <v>0.4</v>
      </c>
      <c r="K51" s="37" t="str">
        <f>VLOOKUP(Tableau1[[#This Row],[Unieke code]],Info!A:I,9,FALSE)</f>
        <v>143. Maatregelen ter bevordering van het evenwicht tussen werk en privéleven, met inbegrip van toegang tot kinderopvang en zorg voor afhankelijke personen</v>
      </c>
      <c r="L51" s="38" t="str">
        <f>VLOOKUP(Tableau1[[#This Row],[Unieke code]],Info!A:I,8,FALSE)</f>
        <v>BRU</v>
      </c>
      <c r="M51"/>
      <c r="N51"/>
      <c r="O51"/>
      <c r="Q51"/>
    </row>
    <row r="52" spans="1:17" ht="15" customHeight="1" x14ac:dyDescent="0.3">
      <c r="A52" s="28" t="s">
        <v>61</v>
      </c>
      <c r="B52" s="31" t="str">
        <f>VLOOKUP(Tableau1[[#This Row],[Unieke code]],Info!A:B,2,FALSE)</f>
        <v>Openbaar centrum voor maatschappelijk welzijn Etterbeek</v>
      </c>
      <c r="C52" s="31" t="str">
        <f>VLOOKUP(Tableau1[[#This Row],[Unieke code]],Info!A:C,3,FALSE)</f>
        <v>OCMW Job-coaches</v>
      </c>
      <c r="D52"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2" s="32">
        <v>44562</v>
      </c>
      <c r="F52" s="33">
        <v>46752</v>
      </c>
      <c r="G52" s="34">
        <v>1166621</v>
      </c>
      <c r="H52" s="33" t="str">
        <f>VLOOKUP(Tableau1[[#This Row],[Unieke code]],Info!A:I,5,FALSE)</f>
        <v>ESF+</v>
      </c>
      <c r="I52" s="35" t="str">
        <f>VLOOKUP(Tableau1[[#This Row],[Unieke code]],Info!A:I,6,FALSE)</f>
        <v>ESO4.8. Bevorderen van actieve inclusie met het oog op gelijke kansen, non-discriminatie en actieve participatie, en verbeteren van de inzetbaarheid op de arbeidsmarkt, met name voor kansarme groepen (ESF+)</v>
      </c>
      <c r="J52" s="36">
        <f>VLOOKUP(Tableau1[[#This Row],[Unieke code]],Info!A:I,7,FALSE)</f>
        <v>0.4</v>
      </c>
      <c r="K52" s="37" t="str">
        <f>VLOOKUP(Tableau1[[#This Row],[Unieke code]],Info!A:I,9,FALSE)</f>
        <v>143. Maatregelen ter bevordering van het evenwicht tussen werk en privéleven, met inbegrip van toegang tot kinderopvang en zorg voor afhankelijke personen</v>
      </c>
      <c r="L52" s="38" t="str">
        <f>VLOOKUP(Tableau1[[#This Row],[Unieke code]],Info!A:I,8,FALSE)</f>
        <v>BRU</v>
      </c>
      <c r="M52"/>
      <c r="N52"/>
      <c r="O52"/>
      <c r="Q52"/>
    </row>
    <row r="53" spans="1:17" ht="15" customHeight="1" x14ac:dyDescent="0.3">
      <c r="A53" s="28" t="s">
        <v>62</v>
      </c>
      <c r="B53" s="31" t="str">
        <f>VLOOKUP(Tableau1[[#This Row],[Unieke code]],Info!A:B,2,FALSE)</f>
        <v>Openbaar centrum voor maatschappelijk welzijn Evere</v>
      </c>
      <c r="C53" s="31" t="str">
        <f>VLOOKUP(Tableau1[[#This Row],[Unieke code]],Info!A:C,3,FALSE)</f>
        <v>OCMW Job-coaches</v>
      </c>
      <c r="D53"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3" s="32">
        <v>44562</v>
      </c>
      <c r="F53" s="33">
        <v>46752</v>
      </c>
      <c r="G53" s="34">
        <v>1102446</v>
      </c>
      <c r="H53" s="33" t="str">
        <f>VLOOKUP(Tableau1[[#This Row],[Unieke code]],Info!A:I,5,FALSE)</f>
        <v>ESF+</v>
      </c>
      <c r="I53" s="35" t="str">
        <f>VLOOKUP(Tableau1[[#This Row],[Unieke code]],Info!A:I,6,FALSE)</f>
        <v>ESO4.8. Bevorderen van actieve inclusie met het oog op gelijke kansen, non-discriminatie en actieve participatie, en verbeteren van de inzetbaarheid op de arbeidsmarkt, met name voor kansarme groepen (ESF+)</v>
      </c>
      <c r="J53" s="36">
        <f>VLOOKUP(Tableau1[[#This Row],[Unieke code]],Info!A:I,7,FALSE)</f>
        <v>0.4</v>
      </c>
      <c r="K53" s="37" t="str">
        <f>VLOOKUP(Tableau1[[#This Row],[Unieke code]],Info!A:I,9,FALSE)</f>
        <v>143. Maatregelen ter bevordering van het evenwicht tussen werk en privéleven, met inbegrip van toegang tot kinderopvang en zorg voor afhankelijke personen</v>
      </c>
      <c r="L53" s="38" t="str">
        <f>VLOOKUP(Tableau1[[#This Row],[Unieke code]],Info!A:I,8,FALSE)</f>
        <v>BRU</v>
      </c>
      <c r="M53"/>
      <c r="N53"/>
      <c r="O53"/>
      <c r="Q53"/>
    </row>
    <row r="54" spans="1:17" ht="15" customHeight="1" x14ac:dyDescent="0.3">
      <c r="A54" s="28" t="s">
        <v>63</v>
      </c>
      <c r="B54" s="31" t="str">
        <f>VLOOKUP(Tableau1[[#This Row],[Unieke code]],Info!A:B,2,FALSE)</f>
        <v>Openbaar centrum voor maatschappelijk welzijn Elsene</v>
      </c>
      <c r="C54" s="31" t="str">
        <f>VLOOKUP(Tableau1[[#This Row],[Unieke code]],Info!A:C,3,FALSE)</f>
        <v>OCMW Job-coaches</v>
      </c>
      <c r="D54"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4" s="32">
        <v>44562</v>
      </c>
      <c r="F54" s="33">
        <v>46752</v>
      </c>
      <c r="G54" s="34">
        <v>1532720</v>
      </c>
      <c r="H54" s="33" t="str">
        <f>VLOOKUP(Tableau1[[#This Row],[Unieke code]],Info!A:I,5,FALSE)</f>
        <v>ESF+</v>
      </c>
      <c r="I54" s="35" t="str">
        <f>VLOOKUP(Tableau1[[#This Row],[Unieke code]],Info!A:I,6,FALSE)</f>
        <v>ESO4.8. Bevorderen van actieve inclusie met het oog op gelijke kansen, non-discriminatie en actieve participatie, en verbeteren van de inzetbaarheid op de arbeidsmarkt, met name voor kansarme groepen (ESF+)</v>
      </c>
      <c r="J54" s="36">
        <f>VLOOKUP(Tableau1[[#This Row],[Unieke code]],Info!A:I,7,FALSE)</f>
        <v>0.4</v>
      </c>
      <c r="K54" s="37" t="str">
        <f>VLOOKUP(Tableau1[[#This Row],[Unieke code]],Info!A:I,9,FALSE)</f>
        <v>143. Maatregelen ter bevordering van het evenwicht tussen werk en privéleven, met inbegrip van toegang tot kinderopvang en zorg voor afhankelijke personen</v>
      </c>
      <c r="L54" s="38" t="str">
        <f>VLOOKUP(Tableau1[[#This Row],[Unieke code]],Info!A:I,8,FALSE)</f>
        <v>BRU</v>
      </c>
      <c r="M54"/>
      <c r="N54"/>
      <c r="O54"/>
      <c r="Q54"/>
    </row>
    <row r="55" spans="1:17" ht="15" customHeight="1" x14ac:dyDescent="0.3">
      <c r="A55" s="28" t="s">
        <v>64</v>
      </c>
      <c r="B55" s="31" t="str">
        <f>VLOOKUP(Tableau1[[#This Row],[Unieke code]],Info!A:B,2,FALSE)</f>
        <v>Openbaar centrum voor maatschappelijk welzijn Ukkel</v>
      </c>
      <c r="C55" s="31" t="str">
        <f>VLOOKUP(Tableau1[[#This Row],[Unieke code]],Info!A:C,3,FALSE)</f>
        <v>OCMW Job-coaches</v>
      </c>
      <c r="D55" s="31" t="str">
        <f>VLOOKUP(Tableau1[[#This Row],[Unieke code]],Info!A:I,4,FALSE)</f>
        <v>Mensen die sociale bijstand van de OCMW's ontvangen ondersteunen naar socioprofessionele inclusie 
Mensen die sociale bijstand van de OCMW's ontvangen, worden beschouwd als verzwakt door een complexe sociale en economische situatie. Deze mensen moeten daarom kunnen genieten van een nauwe, volledige en holistische kwaliteitsondersteuning die enerzijds een sociale component en een component beroepsintegratie integreert en anderzijds als hoofddoel heeft hen uit de precaire situatie te halen en hen op een duurzame manier in de arbeidsmarkt te re-integreren.
Tijdens dit sociaal-beroepsmatige integratietraject, dat niet-lineair moet zijn, houden de ondersteuningsacties die worden voorgesteld en uitgevoerd met de begunstigde van het OCMW rekening met alle moeilijkheden die de begunstigde ondervindt in zijn dagelijks leven (schulden, huisvesting, gezondheid, gezinssituatie, enz.). De acties zijn gebaseerd op de sociale werkmethodologieën en socio-professionele integratie-instrumenten/referenties van het OCMW, waardoor het OCMW samen met de begunstigde kan werken aan zijn of haar remobilisatie, verwachtingen, projecten en socio-professionele integratie.
Het nieuwe partnerschapskader met de OCMW's omvat twee ondersteuningsassen voor de doelgroepen. Tijdens hun parcours kunnen onder andere de volgende acties worden uitgevoerd:
o	interviews met een methodologie van luisteren en psychosociale analyse (definitie van een sociaal-professioneel project) ;
o	waardering van verworven ervaring ;
o	verwerving en validering van vaardigheden ;
o	ontwikkeling van taal- en digitale vaardigheden ;
o	ontwikkeling van transversale vaardigheden of “soft skills” (interpersoonlijke vaardigheden die in de beroepswereld worden gebruikt);
o	ontwikkeling van technische vaardigheden ;
o	hulp bij het opstellen van cv's en motivatiebrieven;
o	initiatieven om mensen vertrouwd te maken met instrumenten en technieken om werk te zoeken;
o	andere acties op maat van de individuele behoeften met als doel hen dichter bij de arbeidsmarkt te brengen en/of een oplossing te vinden (tewerkstelling, werkervaring, validering van vaardigheden, beroepsopleiding of terugkeer naar het onderwijs);
o	Naast het feit dat dit een vorm van sociale bijstand is die gericht is op het regulariseren van sociale rechten, is het doel hier om de begunstigde de mogelijkheid te bieden om een baan met een contract uit te proberen en daarbij gebruik te maken van specifieke ondersteuning, een plan voor het verwerven van vaardigheden en de mogelijkheid om een opleiding te volgen die tot een kwalificatie leidt;
o	Acties die erop gericht zijn om begunstigden na afloop van hun integratiebaan intensief te ondersteunen (art60§7), zodat ze hun sociale rechten kunnen behouden en kunnen overstappen naar een duurzame, hoogwaardige baan.</v>
      </c>
      <c r="E55" s="32">
        <v>44562</v>
      </c>
      <c r="F55" s="33">
        <v>46752</v>
      </c>
      <c r="G55" s="34">
        <v>1088517</v>
      </c>
      <c r="H55" s="33" t="str">
        <f>VLOOKUP(Tableau1[[#This Row],[Unieke code]],Info!A:I,5,FALSE)</f>
        <v>ESF+</v>
      </c>
      <c r="I55" s="35" t="str">
        <f>VLOOKUP(Tableau1[[#This Row],[Unieke code]],Info!A:I,6,FALSE)</f>
        <v>ESO4.8. Bevorderen van actieve inclusie met het oog op gelijke kansen, non-discriminatie en actieve participatie, en verbeteren van de inzetbaarheid op de arbeidsmarkt, met name voor kansarme groepen (ESF+)</v>
      </c>
      <c r="J55" s="36">
        <f>VLOOKUP(Tableau1[[#This Row],[Unieke code]],Info!A:I,7,FALSE)</f>
        <v>0.4</v>
      </c>
      <c r="K55" s="37" t="str">
        <f>VLOOKUP(Tableau1[[#This Row],[Unieke code]],Info!A:I,9,FALSE)</f>
        <v>143. Maatregelen ter bevordering van het evenwicht tussen werk en privéleven, met inbegrip van toegang tot kinderopvang en zorg voor afhankelijke personen</v>
      </c>
      <c r="L55" s="38" t="str">
        <f>VLOOKUP(Tableau1[[#This Row],[Unieke code]],Info!A:I,8,FALSE)</f>
        <v>BRU</v>
      </c>
      <c r="M55"/>
      <c r="N55"/>
      <c r="O55"/>
      <c r="Q55"/>
    </row>
    <row r="56" spans="1:17" ht="15" customHeight="1" x14ac:dyDescent="0.3">
      <c r="A56" s="28" t="s">
        <v>66</v>
      </c>
      <c r="B56" s="31" t="str">
        <f>VLOOKUP(Tableau1[[#This Row],[Unieke code]],Info!A:B,2,FALSE)</f>
        <v>Crèche Cardinal Mercier asbl</v>
      </c>
      <c r="C56" s="31" t="str">
        <f>VLOOKUP(Tableau1[[#This Row],[Unieke code]],Info!A:C,3,FALSE)</f>
        <v>Crèches/ Kinderopvang</v>
      </c>
      <c r="D56"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56" s="32">
        <v>44562</v>
      </c>
      <c r="F56" s="33">
        <v>46022</v>
      </c>
      <c r="G56" s="34">
        <v>312685</v>
      </c>
      <c r="H56" s="33" t="str">
        <f>VLOOKUP(Tableau1[[#This Row],[Unieke code]],Info!A:I,5,FALSE)</f>
        <v>ESF+</v>
      </c>
      <c r="I56" s="35" t="str">
        <f>VLOOKUP(Tableau1[[#This Row],[Unieke code]],Info!A:I,6,FALSE)</f>
        <v>ESO4.8. Bevorderen van actieve inclusie met het oog op gelijke kansen, non-discriminatie en actieve participatie, en verbeteren van de inzetbaarheid op de arbeidsmarkt, met name voor kansarme groepen (ESF+)</v>
      </c>
      <c r="J56" s="36">
        <f>VLOOKUP(Tableau1[[#This Row],[Unieke code]],Info!A:I,7,FALSE)</f>
        <v>0.4</v>
      </c>
      <c r="K56" s="37" t="str">
        <f>VLOOKUP(Tableau1[[#This Row],[Unieke code]],Info!A:I,9,FALSE)</f>
        <v>148. Ondersteuning voor voor- en vroegschoolse educatie en opvang (uitgezonderd infrastructuur)</v>
      </c>
      <c r="L56" s="38" t="str">
        <f>VLOOKUP(Tableau1[[#This Row],[Unieke code]],Info!A:I,8,FALSE)</f>
        <v>BRU</v>
      </c>
      <c r="M56"/>
      <c r="N56"/>
      <c r="O56"/>
      <c r="Q56"/>
    </row>
    <row r="57" spans="1:17" ht="15" customHeight="1" x14ac:dyDescent="0.3">
      <c r="A57" s="28" t="s">
        <v>68</v>
      </c>
      <c r="B57" s="31" t="str">
        <f>VLOOKUP(Tableau1[[#This Row],[Unieke code]],Info!A:B,2,FALSE)</f>
        <v>Kinderdagverblijf Ukelele</v>
      </c>
      <c r="C57" s="31" t="str">
        <f>VLOOKUP(Tableau1[[#This Row],[Unieke code]],Info!A:C,3,FALSE)</f>
        <v>Crèches/ Kinderopvang</v>
      </c>
      <c r="D57"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57" s="32">
        <v>44562</v>
      </c>
      <c r="F57" s="33">
        <v>46022</v>
      </c>
      <c r="G57" s="34">
        <v>312685</v>
      </c>
      <c r="H57" s="33" t="str">
        <f>VLOOKUP(Tableau1[[#This Row],[Unieke code]],Info!A:I,5,FALSE)</f>
        <v>ESF+</v>
      </c>
      <c r="I57" s="35" t="str">
        <f>VLOOKUP(Tableau1[[#This Row],[Unieke code]],Info!A:I,6,FALSE)</f>
        <v>ESO4.8. Bevorderen van actieve inclusie met het oog op gelijke kansen, non-discriminatie en actieve participatie, en verbeteren van de inzetbaarheid op de arbeidsmarkt, met name voor kansarme groepen (ESF+)</v>
      </c>
      <c r="J57" s="36">
        <f>VLOOKUP(Tableau1[[#This Row],[Unieke code]],Info!A:I,7,FALSE)</f>
        <v>0.4</v>
      </c>
      <c r="K57" s="37" t="str">
        <f>VLOOKUP(Tableau1[[#This Row],[Unieke code]],Info!A:I,9,FALSE)</f>
        <v>148. Ondersteuning voor voor- en vroegschoolse educatie en opvang (uitgezonderd infrastructuur)</v>
      </c>
      <c r="L57" s="38" t="str">
        <f>VLOOKUP(Tableau1[[#This Row],[Unieke code]],Info!A:I,8,FALSE)</f>
        <v>BRU</v>
      </c>
      <c r="M57"/>
      <c r="N57"/>
      <c r="O57"/>
      <c r="Q57"/>
    </row>
    <row r="58" spans="1:17" ht="15" customHeight="1" x14ac:dyDescent="0.3">
      <c r="A58" s="28" t="s">
        <v>67</v>
      </c>
      <c r="B58" s="31" t="str">
        <f>VLOOKUP(Tableau1[[#This Row],[Unieke code]],Info!A:B,2,FALSE)</f>
        <v>Espaces Enfance</v>
      </c>
      <c r="C58" s="31" t="str">
        <f>VLOOKUP(Tableau1[[#This Row],[Unieke code]],Info!A:C,3,FALSE)</f>
        <v>Crèches/ Kinderopvang</v>
      </c>
      <c r="D58"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58" s="32">
        <v>44562</v>
      </c>
      <c r="F58" s="33">
        <v>46022</v>
      </c>
      <c r="G58" s="34">
        <v>625371</v>
      </c>
      <c r="H58" s="33" t="str">
        <f>VLOOKUP(Tableau1[[#This Row],[Unieke code]],Info!A:I,5,FALSE)</f>
        <v>ESF+</v>
      </c>
      <c r="I58" s="35" t="str">
        <f>VLOOKUP(Tableau1[[#This Row],[Unieke code]],Info!A:I,6,FALSE)</f>
        <v>ESO4.8. Bevorderen van actieve inclusie met het oog op gelijke kansen, non-discriminatie en actieve participatie, en verbeteren van de inzetbaarheid op de arbeidsmarkt, met name voor kansarme groepen (ESF+)</v>
      </c>
      <c r="J58" s="36">
        <f>VLOOKUP(Tableau1[[#This Row],[Unieke code]],Info!A:I,7,FALSE)</f>
        <v>0.4</v>
      </c>
      <c r="K58" s="37" t="str">
        <f>VLOOKUP(Tableau1[[#This Row],[Unieke code]],Info!A:I,9,FALSE)</f>
        <v>148. Ondersteuning voor voor- en vroegschoolse educatie en opvang (uitgezonderd infrastructuur)</v>
      </c>
      <c r="L58" s="38" t="str">
        <f>VLOOKUP(Tableau1[[#This Row],[Unieke code]],Info!A:I,8,FALSE)</f>
        <v>BRU</v>
      </c>
      <c r="M58"/>
      <c r="N58"/>
      <c r="O58"/>
      <c r="Q58"/>
    </row>
    <row r="59" spans="1:17" ht="15" customHeight="1" x14ac:dyDescent="0.3">
      <c r="A59" s="28" t="s">
        <v>65</v>
      </c>
      <c r="B59" s="31" t="str">
        <f>VLOOKUP(Tableau1[[#This Row],[Unieke code]],Info!A:B,2,FALSE)</f>
        <v>Centre d'Accompagnement et de Réinsertion Sociale des Jeunes en difficulté (CARS)</v>
      </c>
      <c r="C59" s="31" t="str">
        <f>VLOOKUP(Tableau1[[#This Row],[Unieke code]],Info!A:C,3,FALSE)</f>
        <v>Crèches/ Kinderopvang</v>
      </c>
      <c r="D59"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59" s="32">
        <v>44562</v>
      </c>
      <c r="F59" s="33">
        <v>46752</v>
      </c>
      <c r="G59" s="34">
        <v>1771981</v>
      </c>
      <c r="H59" s="33" t="str">
        <f>VLOOKUP(Tableau1[[#This Row],[Unieke code]],Info!A:I,5,FALSE)</f>
        <v>ESF+</v>
      </c>
      <c r="I59" s="35" t="str">
        <f>VLOOKUP(Tableau1[[#This Row],[Unieke code]],Info!A:I,6,FALSE)</f>
        <v>ESO4.8. Bevorderen van actieve inclusie met het oog op gelijke kansen, non-discriminatie en actieve participatie, en verbeteren van de inzetbaarheid op de arbeidsmarkt, met name voor kansarme groepen (ESF+)</v>
      </c>
      <c r="J59" s="36">
        <f>VLOOKUP(Tableau1[[#This Row],[Unieke code]],Info!A:I,7,FALSE)</f>
        <v>0.4</v>
      </c>
      <c r="K59" s="37" t="str">
        <f>VLOOKUP(Tableau1[[#This Row],[Unieke code]],Info!A:I,9,FALSE)</f>
        <v>148. Ondersteuning voor voor- en vroegschoolse educatie en opvang (uitgezonderd infrastructuur)</v>
      </c>
      <c r="L59" s="38" t="str">
        <f>VLOOKUP(Tableau1[[#This Row],[Unieke code]],Info!A:I,8,FALSE)</f>
        <v>BRU</v>
      </c>
      <c r="M59"/>
      <c r="N59"/>
      <c r="O59"/>
      <c r="Q59"/>
    </row>
    <row r="60" spans="1:17" ht="15" customHeight="1" x14ac:dyDescent="0.3">
      <c r="A60" s="28" t="s">
        <v>69</v>
      </c>
      <c r="B60" s="31" t="str">
        <f>VLOOKUP(Tableau1[[#This Row],[Unieke code]],Info!A:B,2,FALSE)</f>
        <v>LA CRÈCHE BABYMEDIA</v>
      </c>
      <c r="C60" s="31" t="str">
        <f>VLOOKUP(Tableau1[[#This Row],[Unieke code]],Info!A:C,3,FALSE)</f>
        <v>Crèches/ Kinderopvang</v>
      </c>
      <c r="D60"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0" s="32">
        <v>44562</v>
      </c>
      <c r="F60" s="33">
        <v>46752</v>
      </c>
      <c r="G60" s="34">
        <v>376745</v>
      </c>
      <c r="H60" s="33" t="str">
        <f>VLOOKUP(Tableau1[[#This Row],[Unieke code]],Info!A:I,5,FALSE)</f>
        <v>ESF+</v>
      </c>
      <c r="I60" s="35" t="str">
        <f>VLOOKUP(Tableau1[[#This Row],[Unieke code]],Info!A:I,6,FALSE)</f>
        <v>ESO4.8. Bevorderen van actieve inclusie met het oog op gelijke kansen, non-discriminatie en actieve participatie, en verbeteren van de inzetbaarheid op de arbeidsmarkt, met name voor kansarme groepen (ESF+)</v>
      </c>
      <c r="J60" s="36">
        <f>VLOOKUP(Tableau1[[#This Row],[Unieke code]],Info!A:I,7,FALSE)</f>
        <v>0.4</v>
      </c>
      <c r="K60" s="37" t="str">
        <f>VLOOKUP(Tableau1[[#This Row],[Unieke code]],Info!A:I,9,FALSE)</f>
        <v>148. Ondersteuning voor voor- en vroegschoolse educatie en opvang (uitgezonderd infrastructuur)</v>
      </c>
      <c r="L60" s="38" t="str">
        <f>VLOOKUP(Tableau1[[#This Row],[Unieke code]],Info!A:I,8,FALSE)</f>
        <v>BRU</v>
      </c>
      <c r="M60"/>
      <c r="N60"/>
      <c r="O60"/>
      <c r="Q60"/>
    </row>
    <row r="61" spans="1:17" ht="15" customHeight="1" x14ac:dyDescent="0.3">
      <c r="A61" s="28" t="s">
        <v>70</v>
      </c>
      <c r="B61" s="31" t="str">
        <f>VLOOKUP(Tableau1[[#This Row],[Unieke code]],Info!A:B,2,FALSE)</f>
        <v>La Ribambelle, crèche du quartier de la Senne</v>
      </c>
      <c r="C61" s="31" t="str">
        <f>VLOOKUP(Tableau1[[#This Row],[Unieke code]],Info!A:C,3,FALSE)</f>
        <v>Crèches/ Kinderopvang</v>
      </c>
      <c r="D61"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1" s="32">
        <v>44562</v>
      </c>
      <c r="F61" s="33">
        <v>46752</v>
      </c>
      <c r="G61" s="34">
        <v>376745</v>
      </c>
      <c r="H61" s="33" t="str">
        <f>VLOOKUP(Tableau1[[#This Row],[Unieke code]],Info!A:I,5,FALSE)</f>
        <v>ESF+</v>
      </c>
      <c r="I61" s="35" t="str">
        <f>VLOOKUP(Tableau1[[#This Row],[Unieke code]],Info!A:I,6,FALSE)</f>
        <v>ESO4.8. Bevorderen van actieve inclusie met het oog op gelijke kansen, non-discriminatie en actieve participatie, en verbeteren van de inzetbaarheid op de arbeidsmarkt, met name voor kansarme groepen (ESF+)</v>
      </c>
      <c r="J61" s="36">
        <f>VLOOKUP(Tableau1[[#This Row],[Unieke code]],Info!A:I,7,FALSE)</f>
        <v>0.4</v>
      </c>
      <c r="K61" s="37" t="str">
        <f>VLOOKUP(Tableau1[[#This Row],[Unieke code]],Info!A:I,9,FALSE)</f>
        <v>148. Ondersteuning voor voor- en vroegschoolse educatie en opvang (uitgezonderd infrastructuur)</v>
      </c>
      <c r="L61" s="38" t="str">
        <f>VLOOKUP(Tableau1[[#This Row],[Unieke code]],Info!A:I,8,FALSE)</f>
        <v>BRU</v>
      </c>
      <c r="M61"/>
      <c r="N61"/>
      <c r="O61"/>
      <c r="Q61"/>
    </row>
    <row r="62" spans="1:17" ht="15" customHeight="1" x14ac:dyDescent="0.3">
      <c r="A62" s="28" t="s">
        <v>71</v>
      </c>
      <c r="B62" s="31" t="str">
        <f>VLOOKUP(Tableau1[[#This Row],[Unieke code]],Info!A:B,2,FALSE)</f>
        <v>L'ARBRE DE VIE - LEVENSBOOM</v>
      </c>
      <c r="C62" s="31" t="str">
        <f>VLOOKUP(Tableau1[[#This Row],[Unieke code]],Info!A:C,3,FALSE)</f>
        <v>Crèches/ Kinderopvang</v>
      </c>
      <c r="D62"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2" s="32">
        <v>44562</v>
      </c>
      <c r="F62" s="33">
        <v>46752</v>
      </c>
      <c r="G62" s="34">
        <v>753492</v>
      </c>
      <c r="H62" s="33" t="str">
        <f>VLOOKUP(Tableau1[[#This Row],[Unieke code]],Info!A:I,5,FALSE)</f>
        <v>ESF+</v>
      </c>
      <c r="I62" s="35" t="str">
        <f>VLOOKUP(Tableau1[[#This Row],[Unieke code]],Info!A:I,6,FALSE)</f>
        <v>ESO4.8. Bevorderen van actieve inclusie met het oog op gelijke kansen, non-discriminatie en actieve participatie, en verbeteren van de inzetbaarheid op de arbeidsmarkt, met name voor kansarme groepen (ESF+)</v>
      </c>
      <c r="J62" s="36">
        <f>VLOOKUP(Tableau1[[#This Row],[Unieke code]],Info!A:I,7,FALSE)</f>
        <v>0.4</v>
      </c>
      <c r="K62" s="37" t="str">
        <f>VLOOKUP(Tableau1[[#This Row],[Unieke code]],Info!A:I,9,FALSE)</f>
        <v>148. Ondersteuning voor voor- en vroegschoolse educatie en opvang (uitgezonderd infrastructuur)</v>
      </c>
      <c r="L62" s="38" t="str">
        <f>VLOOKUP(Tableau1[[#This Row],[Unieke code]],Info!A:I,8,FALSE)</f>
        <v>BRU</v>
      </c>
      <c r="M62"/>
      <c r="N62"/>
      <c r="O62"/>
      <c r="Q62"/>
    </row>
    <row r="63" spans="1:17" ht="15" customHeight="1" x14ac:dyDescent="0.3">
      <c r="A63" s="28" t="s">
        <v>72</v>
      </c>
      <c r="B63" s="31" t="str">
        <f>VLOOKUP(Tableau1[[#This Row],[Unieke code]],Info!A:B,2,FALSE)</f>
        <v>LE BALLON ROUGE</v>
      </c>
      <c r="C63" s="31" t="str">
        <f>VLOOKUP(Tableau1[[#This Row],[Unieke code]],Info!A:C,3,FALSE)</f>
        <v>Crèches/ Kinderopvang</v>
      </c>
      <c r="D63"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3" s="32">
        <v>44562</v>
      </c>
      <c r="F63" s="33">
        <v>46752</v>
      </c>
      <c r="G63" s="34">
        <v>753492</v>
      </c>
      <c r="H63" s="33" t="str">
        <f>VLOOKUP(Tableau1[[#This Row],[Unieke code]],Info!A:I,5,FALSE)</f>
        <v>ESF+</v>
      </c>
      <c r="I63" s="35" t="str">
        <f>VLOOKUP(Tableau1[[#This Row],[Unieke code]],Info!A:I,6,FALSE)</f>
        <v>ESO4.8. Bevorderen van actieve inclusie met het oog op gelijke kansen, non-discriminatie en actieve participatie, en verbeteren van de inzetbaarheid op de arbeidsmarkt, met name voor kansarme groepen (ESF+)</v>
      </c>
      <c r="J63" s="36">
        <f>VLOOKUP(Tableau1[[#This Row],[Unieke code]],Info!A:I,7,FALSE)</f>
        <v>0.4</v>
      </c>
      <c r="K63" s="37" t="str">
        <f>VLOOKUP(Tableau1[[#This Row],[Unieke code]],Info!A:I,9,FALSE)</f>
        <v>148. Ondersteuning voor voor- en vroegschoolse educatie en opvang (uitgezonderd infrastructuur)</v>
      </c>
      <c r="L63" s="38" t="str">
        <f>VLOOKUP(Tableau1[[#This Row],[Unieke code]],Info!A:I,8,FALSE)</f>
        <v>BRU</v>
      </c>
      <c r="M63"/>
      <c r="N63"/>
      <c r="O63"/>
      <c r="Q63"/>
    </row>
    <row r="64" spans="1:17" ht="15" customHeight="1" x14ac:dyDescent="0.3">
      <c r="A64" s="28" t="s">
        <v>73</v>
      </c>
      <c r="B64" s="31" t="str">
        <f>VLOOKUP(Tableau1[[#This Row],[Unieke code]],Info!A:B,2,FALSE)</f>
        <v>Les Amis d'Aladdin</v>
      </c>
      <c r="C64" s="31" t="str">
        <f>VLOOKUP(Tableau1[[#This Row],[Unieke code]],Info!A:C,3,FALSE)</f>
        <v>Crèches/ Kinderopvang</v>
      </c>
      <c r="D64"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4" s="32">
        <v>44562</v>
      </c>
      <c r="F64" s="33">
        <v>46752</v>
      </c>
      <c r="G64" s="34">
        <v>565119</v>
      </c>
      <c r="H64" s="33" t="str">
        <f>VLOOKUP(Tableau1[[#This Row],[Unieke code]],Info!A:I,5,FALSE)</f>
        <v>ESF+</v>
      </c>
      <c r="I64" s="35" t="str">
        <f>VLOOKUP(Tableau1[[#This Row],[Unieke code]],Info!A:I,6,FALSE)</f>
        <v>ESO4.8. Bevorderen van actieve inclusie met het oog op gelijke kansen, non-discriminatie en actieve participatie, en verbeteren van de inzetbaarheid op de arbeidsmarkt, met name voor kansarme groepen (ESF+)</v>
      </c>
      <c r="J64" s="36">
        <f>VLOOKUP(Tableau1[[#This Row],[Unieke code]],Info!A:I,7,FALSE)</f>
        <v>0.4</v>
      </c>
      <c r="K64" s="37" t="str">
        <f>VLOOKUP(Tableau1[[#This Row],[Unieke code]],Info!A:I,9,FALSE)</f>
        <v>148. Ondersteuning voor voor- en vroegschoolse educatie en opvang (uitgezonderd infrastructuur)</v>
      </c>
      <c r="L64" s="38" t="str">
        <f>VLOOKUP(Tableau1[[#This Row],[Unieke code]],Info!A:I,8,FALSE)</f>
        <v>BRU</v>
      </c>
      <c r="M64"/>
      <c r="N64"/>
      <c r="O64"/>
      <c r="Q64"/>
    </row>
    <row r="65" spans="1:17" ht="15" customHeight="1" x14ac:dyDescent="0.3">
      <c r="A65" s="28" t="s">
        <v>74</v>
      </c>
      <c r="B65" s="31" t="str">
        <f>VLOOKUP(Tableau1[[#This Row],[Unieke code]],Info!A:B,2,FALSE)</f>
        <v>MAISON D'ENFANTS REINE MARIE-HENRIETTE</v>
      </c>
      <c r="C65" s="31" t="str">
        <f>VLOOKUP(Tableau1[[#This Row],[Unieke code]],Info!A:C,3,FALSE)</f>
        <v>Crèches/ Kinderopvang</v>
      </c>
      <c r="D65"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5" s="32">
        <v>44562</v>
      </c>
      <c r="F65" s="33">
        <v>46752</v>
      </c>
      <c r="G65" s="34">
        <v>689431</v>
      </c>
      <c r="H65" s="33" t="str">
        <f>VLOOKUP(Tableau1[[#This Row],[Unieke code]],Info!A:I,5,FALSE)</f>
        <v>ESF+</v>
      </c>
      <c r="I65" s="35" t="str">
        <f>VLOOKUP(Tableau1[[#This Row],[Unieke code]],Info!A:I,6,FALSE)</f>
        <v>ESO4.8. Bevorderen van actieve inclusie met het oog op gelijke kansen, non-discriminatie en actieve participatie, en verbeteren van de inzetbaarheid op de arbeidsmarkt, met name voor kansarme groepen (ESF+)</v>
      </c>
      <c r="J65" s="36">
        <f>VLOOKUP(Tableau1[[#This Row],[Unieke code]],Info!A:I,7,FALSE)</f>
        <v>0.4</v>
      </c>
      <c r="K65" s="37" t="str">
        <f>VLOOKUP(Tableau1[[#This Row],[Unieke code]],Info!A:I,9,FALSE)</f>
        <v>148. Ondersteuning voor voor- en vroegschoolse educatie en opvang (uitgezonderd infrastructuur)</v>
      </c>
      <c r="L65" s="38" t="str">
        <f>VLOOKUP(Tableau1[[#This Row],[Unieke code]],Info!A:I,8,FALSE)</f>
        <v>BRU</v>
      </c>
      <c r="M65"/>
      <c r="N65"/>
      <c r="O65"/>
      <c r="Q65"/>
    </row>
    <row r="66" spans="1:17" ht="15" customHeight="1" x14ac:dyDescent="0.3">
      <c r="A66" s="28" t="s">
        <v>75</v>
      </c>
      <c r="B66" s="31" t="str">
        <f>VLOOKUP(Tableau1[[#This Row],[Unieke code]],Info!A:B,2,FALSE)</f>
        <v>Olina</v>
      </c>
      <c r="C66" s="31" t="str">
        <f>VLOOKUP(Tableau1[[#This Row],[Unieke code]],Info!A:C,3,FALSE)</f>
        <v>Crèches/ Kinderopvang</v>
      </c>
      <c r="D66" s="31" t="str">
        <f>VLOOKUP(Tableau1[[#This Row],[Unieke code]],Info!A:I,4,FALSE)</f>
        <v xml:space="preserve">Ondersteuning van kinderopvang voor kinderen van 0-3 jaar voor werkzoekenden in opleiding, om de sociale inclusie van jonge kinderen te bevorderen en om indirecte belemmeringen voor opleiding tegen te gaan voor ouders die geen toegang hebben tot kinderopvang voor hun jonge kind(eren).
Een groot aantal gezinnen in Brussel leeft in moeilijke omstandigheden, in het bijzonder eenoudergezinnen. De sociale ongelijkheden zijn groot en hebben hun weerslag op verschillende levensdomeinen, zoals de toegang tot kinderopvang, onderwijs, werk, gezondheid en huisvesting. De meest kwetsbare gezinnen kampen met meerdere problemen. 
Kinderopvang is een erkende hefboom in de strijd tegen kwetsbaarheid voor vrouwen en uitsluiting voor gezinnen, en bevordert actieve inclusie. Kinderopvang stelt gezinnen in staat om educatieve en recreatieve activiteiten uit te voeren en geeft ouders de tijd om alledaagse activiteiten uit te voeren (zoeken naar huisvesting, medische follow-up, enz.). De kinderopvangomgeving is ook een plek waar ouders een hele reeks vragen kunnen stellen en andere ouders kunnen ontmoeten, waardoor een sociaal netwerk ontstaat.
De ondersteunde acties kunnen de volgende zijn:
o ouders verwelkomen en informeren
o registreren van gezinnen die een plaats in de kinderopvang zoeken en doorgeven van informatie aan de kinderopvangvoorzieningen
o informatie doorgeven tussen ouders en kinderopvangfaciliteiten;
o voortdurend contact onderhouden met de managers van de kinderopvangvoorzieningen om vraag en aanbod op elkaar af te stemmen;
o gezinnen monitoren in samenwerking met de kinderopvangfaciliteiten;
o ervoor zorgen dat de kinderopvang bevredigend is voor het kind en veilig voor de ouders.
</v>
      </c>
      <c r="E66" s="32">
        <v>44562</v>
      </c>
      <c r="F66" s="33">
        <v>46752</v>
      </c>
      <c r="G66" s="34">
        <v>753492</v>
      </c>
      <c r="H66" s="33" t="str">
        <f>VLOOKUP(Tableau1[[#This Row],[Unieke code]],Info!A:I,5,FALSE)</f>
        <v>ESF+</v>
      </c>
      <c r="I66" s="35" t="str">
        <f>VLOOKUP(Tableau1[[#This Row],[Unieke code]],Info!A:I,6,FALSE)</f>
        <v>ESO4.8. Bevorderen van actieve inclusie met het oog op gelijke kansen, non-discriminatie en actieve participatie, en verbeteren van de inzetbaarheid op de arbeidsmarkt, met name voor kansarme groepen (ESF+)</v>
      </c>
      <c r="J66" s="36">
        <f>VLOOKUP(Tableau1[[#This Row],[Unieke code]],Info!A:I,7,FALSE)</f>
        <v>0.4</v>
      </c>
      <c r="K66" s="37" t="str">
        <f>VLOOKUP(Tableau1[[#This Row],[Unieke code]],Info!A:I,9,FALSE)</f>
        <v>148. Ondersteuning voor voor- en vroegschoolse educatie en opvang (uitgezonderd infrastructuur)</v>
      </c>
      <c r="L66" s="38" t="str">
        <f>VLOOKUP(Tableau1[[#This Row],[Unieke code]],Info!A:I,8,FALSE)</f>
        <v>BRU</v>
      </c>
      <c r="M66"/>
      <c r="N66"/>
      <c r="O66"/>
      <c r="Q66"/>
    </row>
    <row r="67" spans="1:17" ht="15" customHeight="1" x14ac:dyDescent="0.3">
      <c r="A67" s="28" t="s">
        <v>82</v>
      </c>
      <c r="B67" s="31" t="str">
        <f>VLOOKUP(Tableau1[[#This Row],[Unieke code]],Info!A:B,2,FALSE)</f>
        <v>BAPA Convivial</v>
      </c>
      <c r="C67" s="31" t="str">
        <f>VLOOKUP(Tableau1[[#This Row],[Unieke code]],Info!A:C,3,FALSE)</f>
        <v>One Stop Shop</v>
      </c>
      <c r="D67" s="31" t="str">
        <f>VLOOKUP(Tableau1[[#This Row],[Unieke code]],Info!A:I,4,FALSE)</f>
        <v>Nieuwkomers en vreemdelingen een aangepast traject naar werk aanbieden via één loket
Nieuwkomers (vreemdelingen van EU- of niet-EU-leeftijd, jonger dan 65 jaar, die minder dan 5 jaar legaal in België verblijven en ingeschreven zijn in het rijksregister van een BHG-gemeente) en vreemdelingen zijn kwetsbaarder door de moeilijkheid om te migreren, het verlies van referentiepunten in het gastland, de complexiteit van de te doorlopen procedures en de taalbarrière. 
Een reeks diensten die worden aangeboden door de onthaalbureaus voor nieuwkomers worden samengebracht op één locatie (one-stop-shop) en zijn afgestemd op de behoeften van mensen die zijn ingeschreven in een Brussels opvangprogramma en die de arbeidsmarkt willen en kunnen betreden. 
Deze diensten zullen toegankelijk zijn voor de doelgroepen van de onthaalbureaus, die gepersonaliseerde en geïntegreerde diensten nodig hebben en aan wier specifieke behoeften de openbare dienst voor arbeidsvoorziening niet kan voldoen. Er zijn specifieke risico's geïdentificeerd als deze doelgroepen niet rechtstreeks door de onthaalbureaus worden ondersteund.
De aangeboden diensten helpen inclusie te bevorderen. Het ene loket biedt een plaats waar mensen die een gelijkaardig traject doorlopen elkaar kunnen ontmoeten en een sociaal netwerk kunnen creëren of opnieuw opbouwen en sociale codes kunnen leren.
Het ene loket biedt bredere ondersteuning voor integratie-inspanningen door het onthaalproces (workshops om vertrouwen op te bouwen, culturele en taalcursussen, enz. Elke persoon krijgt snelle en individuele ondersteuning van een coach tijdens zijn traject naar werk, met als doel de segmentatie van het aanbod te vermijden en de complexiteit van het institutionele en administratieve landschap op het vlak van tewerkstelling te verminderen.
Met name de volgende acties worden ondersteund
- opstellen van een stappenplan voor de uitvoering van het gekozen sociaal-professionele traject
- heroriëntatie op verschillende mogelijkheden om het project uit te voeren, dankzij de expertise van lokale spelers die op één plek zijn samengebracht:
o zelf werkgelegenheid creëren:
•	meertalige informatiesessies in groep; 
•	meertalige ondersteuningssessies voor ondernemers;
•	vertaling en aanpassing van materiaal dat nuttig is voor ondernemers;
•	organisatie van een rondetafelconferentie over het scheppen van werkgelegenheid door de belangrijkste betrokken structuren.
•	Zoeken naar een baan:
•	ondersteuning bij het schrijven van een CV
•	voorbereiding op een sollicitatiegesprek en een module over de specifieke culturele kenmerken van werkgelegenheid.
•	ondersteuning en follow-up door een coach
•	het vinden van een stage, vrijwilligerswerk of opleiding: hulp bij het vinden van een stage, een plek om vrijwilligerswerk te doen of een opleiding.</v>
      </c>
      <c r="E67" s="32">
        <v>44562</v>
      </c>
      <c r="F67" s="33">
        <v>46752</v>
      </c>
      <c r="G67" s="34">
        <v>752099</v>
      </c>
      <c r="H67" s="33" t="str">
        <f>VLOOKUP(Tableau1[[#This Row],[Unieke code]],Info!A:I,5,FALSE)</f>
        <v>ESF+</v>
      </c>
      <c r="I67" s="35" t="str">
        <f>VLOOKUP(Tableau1[[#This Row],[Unieke code]],Info!A:I,6,FALSE)</f>
        <v>ESO4.8. Bevorderen van actieve inclusie met het oog op gelijke kansen, non-discriminatie en actieve participatie, en verbeteren van de inzetbaarheid op de arbeidsmarkt, met name voor kansarme groepen (ESF+)</v>
      </c>
      <c r="J67" s="36">
        <f>VLOOKUP(Tableau1[[#This Row],[Unieke code]],Info!A:I,7,FALSE)</f>
        <v>0.4</v>
      </c>
      <c r="K67" s="37" t="str">
        <f>VLOOKUP(Tableau1[[#This Row],[Unieke code]],Info!A:I,9,FALSE)</f>
        <v>157. Maatregelen voor de sociale integratie van onderdanen van derde landen</v>
      </c>
      <c r="L67" s="38" t="str">
        <f>VLOOKUP(Tableau1[[#This Row],[Unieke code]],Info!A:I,8,FALSE)</f>
        <v>BRU</v>
      </c>
      <c r="M67"/>
      <c r="N67"/>
      <c r="O67"/>
      <c r="Q67"/>
    </row>
    <row r="68" spans="1:17" ht="15" customHeight="1" x14ac:dyDescent="0.3">
      <c r="A68" s="28" t="s">
        <v>83</v>
      </c>
      <c r="B68" s="31" t="str">
        <f>VLOOKUP(Tableau1[[#This Row],[Unieke code]],Info!A:B,2,FALSE)</f>
        <v>BAPA Via</v>
      </c>
      <c r="C68" s="31" t="str">
        <f>VLOOKUP(Tableau1[[#This Row],[Unieke code]],Info!A:C,3,FALSE)</f>
        <v>One Stop Shop</v>
      </c>
      <c r="D68" s="31" t="str">
        <f>VLOOKUP(Tableau1[[#This Row],[Unieke code]],Info!A:I,4,FALSE)</f>
        <v>Nieuwkomers en vreemdelingen een aangepast traject naar werk aanbieden via één loket
Nieuwkomers (vreemdelingen van EU- of niet-EU-leeftijd, jonger dan 65 jaar, die minder dan 5 jaar legaal in België verblijven en ingeschreven zijn in het rijksregister van een BHG-gemeente) en vreemdelingen zijn kwetsbaarder door de moeilijkheid om te migreren, het verlies van referentiepunten in het gastland, de complexiteit van de te doorlopen procedures en de taalbarrière. 
Een reeks diensten die worden aangeboden door de onthaalbureaus voor nieuwkomers worden samengebracht op één locatie (one-stop-shop) en zijn afgestemd op de behoeften van mensen die zijn ingeschreven in een Brussels opvangprogramma en die de arbeidsmarkt willen en kunnen betreden. 
Deze diensten zullen toegankelijk zijn voor de doelgroepen van de onthaalbureaus, die gepersonaliseerde en geïntegreerde diensten nodig hebben en aan wier specifieke behoeften de openbare dienst voor arbeidsvoorziening niet kan voldoen. Er zijn specifieke risico's geïdentificeerd als deze doelgroepen niet rechtstreeks door de onthaalbureaus worden ondersteund.
De aangeboden diensten helpen inclusie te bevorderen. Het ene loket biedt een plaats waar mensen die een gelijkaardig traject doorlopen elkaar kunnen ontmoeten en een sociaal netwerk kunnen creëren of opnieuw opbouwen en sociale codes kunnen leren.
Het ene loket biedt bredere ondersteuning voor integratie-inspanningen door het onthaalproces (workshops om vertrouwen op te bouwen, culturele en taalcursussen, enz. Elke persoon krijgt snelle en individuele ondersteuning van een coach tijdens zijn traject naar werk, met als doel de segmentatie van het aanbod te vermijden en de complexiteit van het institutionele en administratieve landschap op het vlak van tewerkstelling te verminderen.
Met name de volgende acties worden ondersteund
- opstellen van een stappenplan voor de uitvoering van het gekozen sociaal-professionele traject
- heroriëntatie op verschillende mogelijkheden om het project uit te voeren, dankzij de expertise van lokale spelers die op één plek zijn samengebracht:
o zelf werkgelegenheid creëren:
•	meertalige informatiesessies in groep; 
•	meertalige ondersteuningssessies voor ondernemers;
•	vertaling en aanpassing van materiaal dat nuttig is voor ondernemers;
•	organisatie van een rondetafelconferentie over het scheppen van werkgelegenheid door de belangrijkste betrokken structuren.
•	Zoeken naar een baan:
•	ondersteuning bij het schrijven van een CV
•	voorbereiding op een sollicitatiegesprek en een module over de specifieke culturele kenmerken van werkgelegenheid.
•	ondersteuning en follow-up door een coach
•	het vinden van een stage, vrijwilligerswerk of opleiding: hulp bij het vinden van een stage, een plek om vrijwilligerswerk te doen of een opleiding.</v>
      </c>
      <c r="E68" s="32">
        <v>44562</v>
      </c>
      <c r="F68" s="33">
        <v>46752</v>
      </c>
      <c r="G68" s="34">
        <v>1382753</v>
      </c>
      <c r="H68" s="33" t="str">
        <f>VLOOKUP(Tableau1[[#This Row],[Unieke code]],Info!A:I,5,FALSE)</f>
        <v>ESF+</v>
      </c>
      <c r="I68" s="35" t="str">
        <f>VLOOKUP(Tableau1[[#This Row],[Unieke code]],Info!A:I,6,FALSE)</f>
        <v>ESO4.8. Bevorderen van actieve inclusie met het oog op gelijke kansen, non-discriminatie en actieve participatie, en verbeteren van de inzetbaarheid op de arbeidsmarkt, met name voor kansarme groepen (ESF+)</v>
      </c>
      <c r="J68" s="36">
        <f>VLOOKUP(Tableau1[[#This Row],[Unieke code]],Info!A:I,7,FALSE)</f>
        <v>0.4</v>
      </c>
      <c r="K68" s="37" t="str">
        <f>VLOOKUP(Tableau1[[#This Row],[Unieke code]],Info!A:I,9,FALSE)</f>
        <v>157. Maatregelen voor de sociale integratie van onderdanen van derde landen</v>
      </c>
      <c r="L68" s="38" t="str">
        <f>VLOOKUP(Tableau1[[#This Row],[Unieke code]],Info!A:I,8,FALSE)</f>
        <v>BRU</v>
      </c>
      <c r="M68"/>
      <c r="N68"/>
      <c r="O68"/>
      <c r="Q68"/>
    </row>
  </sheetData>
  <phoneticPr fontId="20"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B2B-AB5C-4083-9CD7-A64D039C56FB}">
  <dimension ref="A1:C18"/>
  <sheetViews>
    <sheetView workbookViewId="0"/>
  </sheetViews>
  <sheetFormatPr defaultColWidth="11.5546875" defaultRowHeight="14.4" x14ac:dyDescent="0.3"/>
  <cols>
    <col min="1" max="1" width="8.88671875" customWidth="1"/>
    <col min="2" max="2" width="48.44140625" customWidth="1"/>
    <col min="3" max="3" width="59.44140625" customWidth="1"/>
  </cols>
  <sheetData>
    <row r="1" spans="1:3" ht="22.8" customHeight="1" x14ac:dyDescent="0.3">
      <c r="A1" s="67" t="s">
        <v>218</v>
      </c>
      <c r="B1" s="68" t="s">
        <v>219</v>
      </c>
      <c r="C1" s="68" t="s">
        <v>220</v>
      </c>
    </row>
    <row r="2" spans="1:3" ht="18" customHeight="1" x14ac:dyDescent="0.3">
      <c r="A2" s="61" t="s">
        <v>133</v>
      </c>
      <c r="B2" s="62" t="s">
        <v>145</v>
      </c>
      <c r="C2" s="62" t="s">
        <v>223</v>
      </c>
    </row>
    <row r="3" spans="1:3" ht="18" customHeight="1" x14ac:dyDescent="0.3">
      <c r="A3" s="63" t="s">
        <v>134</v>
      </c>
      <c r="B3" s="64" t="s">
        <v>214</v>
      </c>
      <c r="C3" s="64" t="s">
        <v>224</v>
      </c>
    </row>
    <row r="4" spans="1:3" ht="18" customHeight="1" x14ac:dyDescent="0.3">
      <c r="A4" s="61" t="s">
        <v>135</v>
      </c>
      <c r="B4" s="65" t="s">
        <v>213</v>
      </c>
      <c r="C4" s="65" t="s">
        <v>225</v>
      </c>
    </row>
    <row r="5" spans="1:3" ht="27.6" x14ac:dyDescent="0.3">
      <c r="A5" s="63" t="s">
        <v>136</v>
      </c>
      <c r="B5" s="66" t="s">
        <v>147</v>
      </c>
      <c r="C5" s="66" t="s">
        <v>231</v>
      </c>
    </row>
    <row r="6" spans="1:3" ht="18.600000000000001" customHeight="1" x14ac:dyDescent="0.3">
      <c r="A6" s="61" t="s">
        <v>137</v>
      </c>
      <c r="B6" s="62" t="s">
        <v>217</v>
      </c>
      <c r="C6" s="62" t="s">
        <v>226</v>
      </c>
    </row>
    <row r="7" spans="1:3" ht="18.600000000000001" customHeight="1" x14ac:dyDescent="0.3">
      <c r="A7" s="63" t="s">
        <v>138</v>
      </c>
      <c r="B7" s="66" t="s">
        <v>149</v>
      </c>
      <c r="C7" s="66" t="s">
        <v>226</v>
      </c>
    </row>
    <row r="8" spans="1:3" ht="27.6" x14ac:dyDescent="0.3">
      <c r="A8" s="61" t="s">
        <v>139</v>
      </c>
      <c r="B8" s="62" t="s">
        <v>150</v>
      </c>
      <c r="C8" s="62" t="s">
        <v>232</v>
      </c>
    </row>
    <row r="9" spans="1:3" ht="18" customHeight="1" x14ac:dyDescent="0.3">
      <c r="A9" s="63" t="s">
        <v>140</v>
      </c>
      <c r="B9" s="66" t="s">
        <v>5</v>
      </c>
      <c r="C9" s="66" t="s">
        <v>227</v>
      </c>
    </row>
    <row r="10" spans="1:3" ht="27.6" x14ac:dyDescent="0.3">
      <c r="A10" s="61" t="s">
        <v>141</v>
      </c>
      <c r="B10" s="62" t="s">
        <v>151</v>
      </c>
      <c r="C10" s="62" t="s">
        <v>233</v>
      </c>
    </row>
    <row r="11" spans="1:3" ht="27.6" x14ac:dyDescent="0.3">
      <c r="A11" s="63" t="s">
        <v>142</v>
      </c>
      <c r="B11" s="66" t="s">
        <v>152</v>
      </c>
      <c r="C11" s="66" t="s">
        <v>228</v>
      </c>
    </row>
    <row r="12" spans="1:3" ht="55.2" x14ac:dyDescent="0.3">
      <c r="A12" s="61" t="s">
        <v>143</v>
      </c>
      <c r="B12" s="62" t="s">
        <v>215</v>
      </c>
      <c r="C12" s="62" t="s">
        <v>229</v>
      </c>
    </row>
    <row r="13" spans="1:3" ht="27.6" x14ac:dyDescent="0.3">
      <c r="A13" s="63" t="s">
        <v>144</v>
      </c>
      <c r="B13" s="66" t="s">
        <v>216</v>
      </c>
      <c r="C13" s="66" t="s">
        <v>230</v>
      </c>
    </row>
    <row r="18" spans="2:2" x14ac:dyDescent="0.3">
      <c r="B18" s="2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05EE9-2A75-4599-8DC8-9448DD348F13}">
  <dimension ref="A1:J111"/>
  <sheetViews>
    <sheetView zoomScale="90" zoomScaleNormal="90" workbookViewId="0">
      <selection activeCell="I1" sqref="I1"/>
    </sheetView>
  </sheetViews>
  <sheetFormatPr defaultColWidth="11.44140625" defaultRowHeight="14.4" x14ac:dyDescent="0.3"/>
  <cols>
    <col min="1" max="1" width="22.33203125" customWidth="1"/>
    <col min="2" max="2" width="71.33203125" customWidth="1"/>
    <col min="3" max="3" width="46.5546875" customWidth="1"/>
    <col min="4" max="4" width="60.5546875" style="27" customWidth="1"/>
    <col min="8" max="8" width="18.5546875" customWidth="1"/>
    <col min="9" max="9" width="21.33203125" customWidth="1"/>
  </cols>
  <sheetData>
    <row r="1" spans="1:10" ht="72" x14ac:dyDescent="0.3">
      <c r="A1" s="4" t="s">
        <v>26</v>
      </c>
      <c r="B1" s="5" t="s">
        <v>27</v>
      </c>
      <c r="C1" s="5" t="s">
        <v>1</v>
      </c>
      <c r="D1" s="22" t="s">
        <v>2</v>
      </c>
      <c r="E1" s="5" t="s">
        <v>5</v>
      </c>
      <c r="F1" s="5" t="s">
        <v>6</v>
      </c>
      <c r="G1" s="5" t="s">
        <v>7</v>
      </c>
      <c r="H1" s="5" t="s">
        <v>8</v>
      </c>
      <c r="I1" s="5" t="s">
        <v>9</v>
      </c>
      <c r="J1" s="3" t="s">
        <v>93</v>
      </c>
    </row>
    <row r="2" spans="1:10" x14ac:dyDescent="0.3">
      <c r="A2" s="6" t="s">
        <v>28</v>
      </c>
      <c r="B2" s="6" t="s">
        <v>94</v>
      </c>
      <c r="C2" s="6" t="s">
        <v>166</v>
      </c>
      <c r="D2" s="23" t="s">
        <v>198</v>
      </c>
      <c r="E2" s="6" t="s">
        <v>164</v>
      </c>
      <c r="F2" s="6" t="s">
        <v>162</v>
      </c>
      <c r="G2" s="7">
        <v>0.4</v>
      </c>
      <c r="H2" s="7" t="s">
        <v>95</v>
      </c>
      <c r="I2" s="6" t="s">
        <v>155</v>
      </c>
      <c r="J2" s="8" t="s">
        <v>93</v>
      </c>
    </row>
    <row r="3" spans="1:10" x14ac:dyDescent="0.3">
      <c r="A3" s="6" t="s">
        <v>29</v>
      </c>
      <c r="B3" s="6" t="s">
        <v>96</v>
      </c>
      <c r="C3" s="6" t="s">
        <v>166</v>
      </c>
      <c r="D3" s="23" t="s">
        <v>198</v>
      </c>
      <c r="E3" s="6" t="s">
        <v>164</v>
      </c>
      <c r="F3" s="6" t="s">
        <v>162</v>
      </c>
      <c r="G3" s="7">
        <v>0.4</v>
      </c>
      <c r="H3" s="7" t="s">
        <v>95</v>
      </c>
      <c r="I3" s="6" t="s">
        <v>155</v>
      </c>
      <c r="J3" s="8" t="s">
        <v>93</v>
      </c>
    </row>
    <row r="4" spans="1:10" x14ac:dyDescent="0.3">
      <c r="A4" s="6" t="s">
        <v>31</v>
      </c>
      <c r="B4" s="6" t="s">
        <v>97</v>
      </c>
      <c r="C4" s="6" t="s">
        <v>166</v>
      </c>
      <c r="D4" s="23" t="s">
        <v>198</v>
      </c>
      <c r="E4" s="6" t="s">
        <v>164</v>
      </c>
      <c r="F4" s="6" t="s">
        <v>162</v>
      </c>
      <c r="G4" s="7">
        <v>0.4</v>
      </c>
      <c r="H4" s="7" t="s">
        <v>95</v>
      </c>
      <c r="I4" s="6" t="s">
        <v>155</v>
      </c>
      <c r="J4" s="8" t="s">
        <v>93</v>
      </c>
    </row>
    <row r="5" spans="1:10" x14ac:dyDescent="0.3">
      <c r="A5" s="6" t="s">
        <v>32</v>
      </c>
      <c r="B5" s="6" t="s">
        <v>98</v>
      </c>
      <c r="C5" s="6" t="s">
        <v>166</v>
      </c>
      <c r="D5" s="23" t="s">
        <v>198</v>
      </c>
      <c r="E5" s="6" t="s">
        <v>164</v>
      </c>
      <c r="F5" s="6" t="s">
        <v>162</v>
      </c>
      <c r="G5" s="7">
        <v>0.4</v>
      </c>
      <c r="H5" s="7" t="s">
        <v>95</v>
      </c>
      <c r="I5" s="6" t="s">
        <v>155</v>
      </c>
      <c r="J5" s="8" t="s">
        <v>93</v>
      </c>
    </row>
    <row r="6" spans="1:10" x14ac:dyDescent="0.3">
      <c r="A6" s="6" t="s">
        <v>33</v>
      </c>
      <c r="B6" s="6" t="s">
        <v>99</v>
      </c>
      <c r="C6" s="6" t="s">
        <v>166</v>
      </c>
      <c r="D6" s="23" t="s">
        <v>198</v>
      </c>
      <c r="E6" s="6" t="s">
        <v>164</v>
      </c>
      <c r="F6" s="6" t="s">
        <v>162</v>
      </c>
      <c r="G6" s="7">
        <v>0.4</v>
      </c>
      <c r="H6" s="7" t="s">
        <v>95</v>
      </c>
      <c r="I6" s="6" t="s">
        <v>155</v>
      </c>
      <c r="J6" s="8" t="s">
        <v>93</v>
      </c>
    </row>
    <row r="7" spans="1:10" x14ac:dyDescent="0.3">
      <c r="A7" s="6" t="s">
        <v>30</v>
      </c>
      <c r="B7" s="6" t="s">
        <v>100</v>
      </c>
      <c r="C7" s="6" t="s">
        <v>166</v>
      </c>
      <c r="D7" s="23" t="s">
        <v>198</v>
      </c>
      <c r="E7" s="6" t="s">
        <v>164</v>
      </c>
      <c r="F7" s="6" t="s">
        <v>162</v>
      </c>
      <c r="G7" s="7">
        <v>0.4</v>
      </c>
      <c r="H7" s="7" t="s">
        <v>95</v>
      </c>
      <c r="I7" s="6" t="s">
        <v>155</v>
      </c>
      <c r="J7" s="8" t="s">
        <v>93</v>
      </c>
    </row>
    <row r="8" spans="1:10" x14ac:dyDescent="0.3">
      <c r="A8" s="6" t="s">
        <v>34</v>
      </c>
      <c r="B8" s="6" t="s">
        <v>101</v>
      </c>
      <c r="C8" s="6" t="s">
        <v>165</v>
      </c>
      <c r="D8" s="24" t="s">
        <v>199</v>
      </c>
      <c r="E8" s="6" t="s">
        <v>164</v>
      </c>
      <c r="F8" s="6" t="s">
        <v>162</v>
      </c>
      <c r="G8" s="7">
        <v>0.4</v>
      </c>
      <c r="H8" s="7" t="s">
        <v>95</v>
      </c>
      <c r="I8" s="6" t="s">
        <v>154</v>
      </c>
      <c r="J8" s="8" t="s">
        <v>93</v>
      </c>
    </row>
    <row r="9" spans="1:10" x14ac:dyDescent="0.3">
      <c r="A9" s="6" t="s">
        <v>35</v>
      </c>
      <c r="B9" s="6" t="s">
        <v>102</v>
      </c>
      <c r="C9" s="6" t="s">
        <v>165</v>
      </c>
      <c r="D9" s="24" t="s">
        <v>199</v>
      </c>
      <c r="E9" s="6" t="s">
        <v>164</v>
      </c>
      <c r="F9" s="6" t="s">
        <v>162</v>
      </c>
      <c r="G9" s="7">
        <v>0.4</v>
      </c>
      <c r="H9" s="7" t="s">
        <v>95</v>
      </c>
      <c r="I9" s="6" t="s">
        <v>154</v>
      </c>
      <c r="J9" s="8" t="s">
        <v>93</v>
      </c>
    </row>
    <row r="10" spans="1:10" x14ac:dyDescent="0.3">
      <c r="A10" s="6" t="s">
        <v>103</v>
      </c>
      <c r="B10" s="6" t="s">
        <v>104</v>
      </c>
      <c r="C10" s="6" t="s">
        <v>165</v>
      </c>
      <c r="D10" s="24" t="s">
        <v>199</v>
      </c>
      <c r="E10" s="6" t="s">
        <v>164</v>
      </c>
      <c r="F10" s="6" t="s">
        <v>162</v>
      </c>
      <c r="G10" s="7">
        <v>0.4</v>
      </c>
      <c r="H10" s="7" t="s">
        <v>95</v>
      </c>
      <c r="I10" s="6" t="s">
        <v>154</v>
      </c>
      <c r="J10" s="8" t="s">
        <v>93</v>
      </c>
    </row>
    <row r="11" spans="1:10" x14ac:dyDescent="0.3">
      <c r="A11" s="6" t="s">
        <v>37</v>
      </c>
      <c r="B11" s="6" t="s">
        <v>105</v>
      </c>
      <c r="C11" s="6" t="s">
        <v>165</v>
      </c>
      <c r="D11" s="24" t="s">
        <v>199</v>
      </c>
      <c r="E11" s="6" t="s">
        <v>164</v>
      </c>
      <c r="F11" s="6" t="s">
        <v>162</v>
      </c>
      <c r="G11" s="7">
        <v>0.4</v>
      </c>
      <c r="H11" s="7" t="s">
        <v>95</v>
      </c>
      <c r="I11" s="6" t="s">
        <v>154</v>
      </c>
      <c r="J11" s="8" t="s">
        <v>93</v>
      </c>
    </row>
    <row r="12" spans="1:10" x14ac:dyDescent="0.3">
      <c r="A12" s="6" t="s">
        <v>38</v>
      </c>
      <c r="B12" s="6" t="s">
        <v>106</v>
      </c>
      <c r="C12" s="6" t="s">
        <v>165</v>
      </c>
      <c r="D12" s="24" t="s">
        <v>199</v>
      </c>
      <c r="E12" s="6" t="s">
        <v>164</v>
      </c>
      <c r="F12" s="6" t="s">
        <v>162</v>
      </c>
      <c r="G12" s="7">
        <v>0.4</v>
      </c>
      <c r="H12" s="7" t="s">
        <v>95</v>
      </c>
      <c r="I12" s="6" t="s">
        <v>154</v>
      </c>
      <c r="J12" s="8" t="s">
        <v>93</v>
      </c>
    </row>
    <row r="13" spans="1:10" x14ac:dyDescent="0.3">
      <c r="A13" s="6" t="s">
        <v>39</v>
      </c>
      <c r="B13" s="6" t="s">
        <v>107</v>
      </c>
      <c r="C13" s="6" t="s">
        <v>165</v>
      </c>
      <c r="D13" s="24" t="s">
        <v>199</v>
      </c>
      <c r="E13" s="6" t="s">
        <v>164</v>
      </c>
      <c r="F13" s="6" t="s">
        <v>162</v>
      </c>
      <c r="G13" s="7">
        <v>0.4</v>
      </c>
      <c r="H13" s="7" t="s">
        <v>95</v>
      </c>
      <c r="I13" s="6" t="s">
        <v>154</v>
      </c>
      <c r="J13" s="8" t="s">
        <v>93</v>
      </c>
    </row>
    <row r="14" spans="1:10" x14ac:dyDescent="0.3">
      <c r="A14" s="6" t="s">
        <v>40</v>
      </c>
      <c r="B14" s="6" t="s">
        <v>108</v>
      </c>
      <c r="C14" s="6" t="s">
        <v>165</v>
      </c>
      <c r="D14" s="24" t="s">
        <v>199</v>
      </c>
      <c r="E14" s="6" t="s">
        <v>164</v>
      </c>
      <c r="F14" s="6" t="s">
        <v>162</v>
      </c>
      <c r="G14" s="7">
        <v>0.4</v>
      </c>
      <c r="H14" s="7" t="s">
        <v>95</v>
      </c>
      <c r="I14" s="6" t="s">
        <v>154</v>
      </c>
      <c r="J14" s="8" t="s">
        <v>93</v>
      </c>
    </row>
    <row r="15" spans="1:10" x14ac:dyDescent="0.3">
      <c r="A15" s="6" t="s">
        <v>41</v>
      </c>
      <c r="B15" s="6" t="s">
        <v>109</v>
      </c>
      <c r="C15" s="6" t="s">
        <v>165</v>
      </c>
      <c r="D15" s="24" t="s">
        <v>199</v>
      </c>
      <c r="E15" s="6" t="s">
        <v>164</v>
      </c>
      <c r="F15" s="6" t="s">
        <v>162</v>
      </c>
      <c r="G15" s="7">
        <v>0.4</v>
      </c>
      <c r="H15" s="7" t="s">
        <v>95</v>
      </c>
      <c r="I15" s="6" t="s">
        <v>154</v>
      </c>
      <c r="J15" s="8" t="s">
        <v>93</v>
      </c>
    </row>
    <row r="16" spans="1:10" x14ac:dyDescent="0.3">
      <c r="A16" s="6" t="s">
        <v>110</v>
      </c>
      <c r="B16" s="6" t="s">
        <v>111</v>
      </c>
      <c r="C16" s="6" t="s">
        <v>165</v>
      </c>
      <c r="D16" s="24" t="s">
        <v>199</v>
      </c>
      <c r="E16" s="6" t="s">
        <v>164</v>
      </c>
      <c r="F16" s="6" t="s">
        <v>162</v>
      </c>
      <c r="G16" s="7">
        <v>0.4</v>
      </c>
      <c r="H16" s="7" t="s">
        <v>95</v>
      </c>
      <c r="I16" s="6" t="s">
        <v>154</v>
      </c>
      <c r="J16" s="8" t="s">
        <v>93</v>
      </c>
    </row>
    <row r="17" spans="1:10" x14ac:dyDescent="0.3">
      <c r="A17" s="6" t="s">
        <v>34</v>
      </c>
      <c r="B17" s="6" t="s">
        <v>101</v>
      </c>
      <c r="C17" s="6" t="s">
        <v>165</v>
      </c>
      <c r="D17" s="24" t="s">
        <v>199</v>
      </c>
      <c r="E17" s="6" t="s">
        <v>164</v>
      </c>
      <c r="F17" s="6" t="s">
        <v>162</v>
      </c>
      <c r="G17" s="7">
        <v>0.4</v>
      </c>
      <c r="H17" s="7" t="s">
        <v>95</v>
      </c>
      <c r="I17" s="6" t="s">
        <v>154</v>
      </c>
      <c r="J17" s="8" t="s">
        <v>93</v>
      </c>
    </row>
    <row r="18" spans="1:10" x14ac:dyDescent="0.3">
      <c r="A18" s="6" t="s">
        <v>35</v>
      </c>
      <c r="B18" s="6" t="s">
        <v>102</v>
      </c>
      <c r="C18" s="6" t="s">
        <v>165</v>
      </c>
      <c r="D18" s="24" t="s">
        <v>199</v>
      </c>
      <c r="E18" s="6" t="s">
        <v>164</v>
      </c>
      <c r="F18" s="6" t="s">
        <v>162</v>
      </c>
      <c r="G18" s="7">
        <v>0.4</v>
      </c>
      <c r="H18" s="7" t="s">
        <v>95</v>
      </c>
      <c r="I18" s="6" t="s">
        <v>154</v>
      </c>
      <c r="J18" s="8" t="s">
        <v>93</v>
      </c>
    </row>
    <row r="19" spans="1:10" x14ac:dyDescent="0.3">
      <c r="A19" s="6" t="s">
        <v>36</v>
      </c>
      <c r="B19" s="6" t="s">
        <v>104</v>
      </c>
      <c r="C19" s="6" t="s">
        <v>165</v>
      </c>
      <c r="D19" s="24" t="s">
        <v>199</v>
      </c>
      <c r="E19" s="6" t="s">
        <v>164</v>
      </c>
      <c r="F19" s="6" t="s">
        <v>162</v>
      </c>
      <c r="G19" s="7">
        <v>0.4</v>
      </c>
      <c r="H19" s="7" t="s">
        <v>95</v>
      </c>
      <c r="I19" s="6" t="s">
        <v>154</v>
      </c>
      <c r="J19" s="8" t="s">
        <v>93</v>
      </c>
    </row>
    <row r="20" spans="1:10" x14ac:dyDescent="0.3">
      <c r="A20" s="6" t="s">
        <v>37</v>
      </c>
      <c r="B20" s="6" t="s">
        <v>105</v>
      </c>
      <c r="C20" s="6" t="s">
        <v>165</v>
      </c>
      <c r="D20" s="24" t="s">
        <v>199</v>
      </c>
      <c r="E20" s="6" t="s">
        <v>164</v>
      </c>
      <c r="F20" s="6" t="s">
        <v>162</v>
      </c>
      <c r="G20" s="7">
        <v>0.4</v>
      </c>
      <c r="H20" s="7" t="s">
        <v>95</v>
      </c>
      <c r="I20" s="6" t="s">
        <v>154</v>
      </c>
      <c r="J20" s="8" t="s">
        <v>93</v>
      </c>
    </row>
    <row r="21" spans="1:10" x14ac:dyDescent="0.3">
      <c r="A21" s="6" t="s">
        <v>38</v>
      </c>
      <c r="B21" s="6" t="s">
        <v>106</v>
      </c>
      <c r="C21" s="6" t="s">
        <v>165</v>
      </c>
      <c r="D21" s="24" t="s">
        <v>199</v>
      </c>
      <c r="E21" s="6" t="s">
        <v>164</v>
      </c>
      <c r="F21" s="6" t="s">
        <v>162</v>
      </c>
      <c r="G21" s="7">
        <v>0.4</v>
      </c>
      <c r="H21" s="7" t="s">
        <v>95</v>
      </c>
      <c r="I21" s="6" t="s">
        <v>154</v>
      </c>
      <c r="J21" s="8" t="s">
        <v>93</v>
      </c>
    </row>
    <row r="22" spans="1:10" x14ac:dyDescent="0.3">
      <c r="A22" s="6" t="s">
        <v>39</v>
      </c>
      <c r="B22" s="6" t="s">
        <v>107</v>
      </c>
      <c r="C22" s="6" t="s">
        <v>165</v>
      </c>
      <c r="D22" s="24" t="s">
        <v>199</v>
      </c>
      <c r="E22" s="6" t="s">
        <v>164</v>
      </c>
      <c r="F22" s="6" t="s">
        <v>162</v>
      </c>
      <c r="G22" s="7">
        <v>0.4</v>
      </c>
      <c r="H22" s="7" t="s">
        <v>95</v>
      </c>
      <c r="I22" s="6" t="s">
        <v>154</v>
      </c>
      <c r="J22" s="8" t="s">
        <v>93</v>
      </c>
    </row>
    <row r="23" spans="1:10" x14ac:dyDescent="0.3">
      <c r="A23" s="6" t="s">
        <v>40</v>
      </c>
      <c r="B23" s="6" t="s">
        <v>108</v>
      </c>
      <c r="C23" s="6" t="s">
        <v>165</v>
      </c>
      <c r="D23" s="24" t="s">
        <v>199</v>
      </c>
      <c r="E23" s="6" t="s">
        <v>164</v>
      </c>
      <c r="F23" s="6" t="s">
        <v>162</v>
      </c>
      <c r="G23" s="7">
        <v>0.4</v>
      </c>
      <c r="H23" s="7" t="s">
        <v>95</v>
      </c>
      <c r="I23" s="6" t="s">
        <v>154</v>
      </c>
      <c r="J23" s="8" t="s">
        <v>93</v>
      </c>
    </row>
    <row r="24" spans="1:10" x14ac:dyDescent="0.3">
      <c r="A24" s="6" t="s">
        <v>41</v>
      </c>
      <c r="B24" s="6" t="s">
        <v>109</v>
      </c>
      <c r="C24" s="6" t="s">
        <v>165</v>
      </c>
      <c r="D24" s="24" t="s">
        <v>199</v>
      </c>
      <c r="E24" s="6" t="s">
        <v>164</v>
      </c>
      <c r="F24" s="6" t="s">
        <v>162</v>
      </c>
      <c r="G24" s="7">
        <v>0.4</v>
      </c>
      <c r="H24" s="7" t="s">
        <v>95</v>
      </c>
      <c r="I24" s="6" t="s">
        <v>154</v>
      </c>
      <c r="J24" s="8" t="s">
        <v>93</v>
      </c>
    </row>
    <row r="25" spans="1:10" x14ac:dyDescent="0.3">
      <c r="A25" s="6" t="s">
        <v>42</v>
      </c>
      <c r="B25" s="6" t="s">
        <v>111</v>
      </c>
      <c r="C25" s="6" t="s">
        <v>165</v>
      </c>
      <c r="D25" s="24" t="s">
        <v>199</v>
      </c>
      <c r="E25" s="6" t="s">
        <v>164</v>
      </c>
      <c r="F25" s="6" t="s">
        <v>162</v>
      </c>
      <c r="G25" s="7">
        <v>0.4</v>
      </c>
      <c r="H25" s="7" t="s">
        <v>95</v>
      </c>
      <c r="I25" s="6" t="s">
        <v>154</v>
      </c>
      <c r="J25" s="8" t="s">
        <v>93</v>
      </c>
    </row>
    <row r="26" spans="1:10" x14ac:dyDescent="0.3">
      <c r="A26" s="6" t="s">
        <v>43</v>
      </c>
      <c r="B26" s="6" t="s">
        <v>112</v>
      </c>
      <c r="C26" s="6" t="s">
        <v>165</v>
      </c>
      <c r="D26" s="24" t="s">
        <v>199</v>
      </c>
      <c r="E26" s="6" t="s">
        <v>164</v>
      </c>
      <c r="F26" s="6" t="s">
        <v>162</v>
      </c>
      <c r="G26" s="7">
        <v>0.4</v>
      </c>
      <c r="H26" s="7" t="s">
        <v>95</v>
      </c>
      <c r="I26" s="6" t="s">
        <v>154</v>
      </c>
      <c r="J26" s="8" t="s">
        <v>93</v>
      </c>
    </row>
    <row r="27" spans="1:10" ht="15" customHeight="1" x14ac:dyDescent="0.3">
      <c r="A27" s="6" t="s">
        <v>44</v>
      </c>
      <c r="B27" s="19" t="s">
        <v>113</v>
      </c>
      <c r="C27" s="6" t="s">
        <v>165</v>
      </c>
      <c r="D27" s="24" t="s">
        <v>199</v>
      </c>
      <c r="E27" s="6" t="s">
        <v>164</v>
      </c>
      <c r="F27" s="6" t="s">
        <v>162</v>
      </c>
      <c r="G27" s="7">
        <v>0.4</v>
      </c>
      <c r="H27" s="7" t="s">
        <v>95</v>
      </c>
      <c r="I27" s="6" t="s">
        <v>154</v>
      </c>
      <c r="J27" s="8" t="s">
        <v>93</v>
      </c>
    </row>
    <row r="28" spans="1:10" x14ac:dyDescent="0.3">
      <c r="A28" s="6" t="s">
        <v>45</v>
      </c>
      <c r="B28" s="6" t="s">
        <v>92</v>
      </c>
      <c r="C28" s="6" t="s">
        <v>168</v>
      </c>
      <c r="D28" s="23" t="s">
        <v>200</v>
      </c>
      <c r="E28" s="6" t="s">
        <v>164</v>
      </c>
      <c r="F28" s="6" t="s">
        <v>162</v>
      </c>
      <c r="G28" s="7">
        <v>0.4</v>
      </c>
      <c r="H28" s="7" t="s">
        <v>95</v>
      </c>
      <c r="I28" s="6" t="s">
        <v>154</v>
      </c>
      <c r="J28" s="8" t="s">
        <v>93</v>
      </c>
    </row>
    <row r="29" spans="1:10" x14ac:dyDescent="0.3">
      <c r="A29" s="6" t="s">
        <v>46</v>
      </c>
      <c r="B29" s="6" t="s">
        <v>179</v>
      </c>
      <c r="C29" s="6" t="s">
        <v>169</v>
      </c>
      <c r="D29" s="23" t="s">
        <v>201</v>
      </c>
      <c r="E29" s="6" t="s">
        <v>164</v>
      </c>
      <c r="F29" s="6" t="s">
        <v>163</v>
      </c>
      <c r="G29" s="7">
        <v>0.4</v>
      </c>
      <c r="H29" s="7" t="s">
        <v>95</v>
      </c>
      <c r="I29" s="6" t="s">
        <v>156</v>
      </c>
      <c r="J29" s="8" t="s">
        <v>93</v>
      </c>
    </row>
    <row r="30" spans="1:10" x14ac:dyDescent="0.3">
      <c r="A30" s="6" t="s">
        <v>47</v>
      </c>
      <c r="B30" s="6" t="s">
        <v>180</v>
      </c>
      <c r="C30" s="6" t="s">
        <v>169</v>
      </c>
      <c r="D30" s="23" t="s">
        <v>201</v>
      </c>
      <c r="E30" s="6" t="s">
        <v>164</v>
      </c>
      <c r="F30" s="6" t="s">
        <v>163</v>
      </c>
      <c r="G30" s="7">
        <v>0.4</v>
      </c>
      <c r="H30" s="7" t="s">
        <v>95</v>
      </c>
      <c r="I30" s="6" t="s">
        <v>156</v>
      </c>
      <c r="J30" s="8" t="s">
        <v>93</v>
      </c>
    </row>
    <row r="31" spans="1:10" x14ac:dyDescent="0.3">
      <c r="A31" s="6" t="s">
        <v>48</v>
      </c>
      <c r="B31" s="6" t="s">
        <v>181</v>
      </c>
      <c r="C31" s="6" t="s">
        <v>169</v>
      </c>
      <c r="D31" s="23" t="s">
        <v>201</v>
      </c>
      <c r="E31" s="6" t="s">
        <v>164</v>
      </c>
      <c r="F31" s="6" t="s">
        <v>163</v>
      </c>
      <c r="G31" s="7">
        <v>0.4</v>
      </c>
      <c r="H31" s="7" t="s">
        <v>95</v>
      </c>
      <c r="I31" s="6" t="s">
        <v>156</v>
      </c>
      <c r="J31" s="8" t="s">
        <v>93</v>
      </c>
    </row>
    <row r="32" spans="1:10" x14ac:dyDescent="0.3">
      <c r="A32" s="6" t="s">
        <v>49</v>
      </c>
      <c r="B32" s="6" t="s">
        <v>182</v>
      </c>
      <c r="C32" s="6" t="s">
        <v>169</v>
      </c>
      <c r="D32" s="23" t="s">
        <v>201</v>
      </c>
      <c r="E32" s="6" t="s">
        <v>164</v>
      </c>
      <c r="F32" s="6" t="s">
        <v>163</v>
      </c>
      <c r="G32" s="7">
        <v>0.4</v>
      </c>
      <c r="H32" s="7" t="s">
        <v>95</v>
      </c>
      <c r="I32" s="6" t="s">
        <v>156</v>
      </c>
      <c r="J32" s="8" t="s">
        <v>93</v>
      </c>
    </row>
    <row r="33" spans="1:10" x14ac:dyDescent="0.3">
      <c r="A33" s="6" t="s">
        <v>61</v>
      </c>
      <c r="B33" s="6" t="s">
        <v>183</v>
      </c>
      <c r="C33" s="6" t="s">
        <v>169</v>
      </c>
      <c r="D33" s="23" t="s">
        <v>201</v>
      </c>
      <c r="E33" s="6" t="s">
        <v>164</v>
      </c>
      <c r="F33" s="6" t="s">
        <v>163</v>
      </c>
      <c r="G33" s="7">
        <v>0.4</v>
      </c>
      <c r="H33" s="7" t="s">
        <v>95</v>
      </c>
      <c r="I33" s="6" t="s">
        <v>156</v>
      </c>
      <c r="J33" s="8" t="s">
        <v>93</v>
      </c>
    </row>
    <row r="34" spans="1:10" x14ac:dyDescent="0.3">
      <c r="A34" s="6" t="s">
        <v>62</v>
      </c>
      <c r="B34" s="6" t="s">
        <v>184</v>
      </c>
      <c r="C34" s="6" t="s">
        <v>169</v>
      </c>
      <c r="D34" s="23" t="s">
        <v>201</v>
      </c>
      <c r="E34" s="6" t="s">
        <v>164</v>
      </c>
      <c r="F34" s="6" t="s">
        <v>163</v>
      </c>
      <c r="G34" s="7">
        <v>0.4</v>
      </c>
      <c r="H34" s="7" t="s">
        <v>95</v>
      </c>
      <c r="I34" s="6" t="s">
        <v>156</v>
      </c>
      <c r="J34" s="8" t="s">
        <v>93</v>
      </c>
    </row>
    <row r="35" spans="1:10" x14ac:dyDescent="0.3">
      <c r="A35" s="6" t="s">
        <v>50</v>
      </c>
      <c r="B35" s="6" t="s">
        <v>185</v>
      </c>
      <c r="C35" s="6" t="s">
        <v>169</v>
      </c>
      <c r="D35" s="23" t="s">
        <v>201</v>
      </c>
      <c r="E35" s="6" t="s">
        <v>164</v>
      </c>
      <c r="F35" s="6" t="s">
        <v>163</v>
      </c>
      <c r="G35" s="7">
        <v>0.4</v>
      </c>
      <c r="H35" s="7" t="s">
        <v>95</v>
      </c>
      <c r="I35" s="6" t="s">
        <v>156</v>
      </c>
      <c r="J35" s="8" t="s">
        <v>93</v>
      </c>
    </row>
    <row r="36" spans="1:10" x14ac:dyDescent="0.3">
      <c r="A36" s="6" t="s">
        <v>51</v>
      </c>
      <c r="B36" s="6" t="s">
        <v>186</v>
      </c>
      <c r="C36" s="6" t="s">
        <v>169</v>
      </c>
      <c r="D36" s="23" t="s">
        <v>201</v>
      </c>
      <c r="E36" s="6" t="s">
        <v>164</v>
      </c>
      <c r="F36" s="6" t="s">
        <v>163</v>
      </c>
      <c r="G36" s="7">
        <v>0.4</v>
      </c>
      <c r="H36" s="7" t="s">
        <v>95</v>
      </c>
      <c r="I36" s="6" t="s">
        <v>156</v>
      </c>
      <c r="J36" s="8" t="s">
        <v>93</v>
      </c>
    </row>
    <row r="37" spans="1:10" x14ac:dyDescent="0.3">
      <c r="A37" s="6" t="s">
        <v>52</v>
      </c>
      <c r="B37" s="6" t="s">
        <v>187</v>
      </c>
      <c r="C37" s="6" t="s">
        <v>169</v>
      </c>
      <c r="D37" s="23" t="s">
        <v>201</v>
      </c>
      <c r="E37" s="6" t="s">
        <v>164</v>
      </c>
      <c r="F37" s="6" t="s">
        <v>163</v>
      </c>
      <c r="G37" s="7">
        <v>0.4</v>
      </c>
      <c r="H37" s="7" t="s">
        <v>95</v>
      </c>
      <c r="I37" s="6" t="s">
        <v>156</v>
      </c>
      <c r="J37" s="8" t="s">
        <v>93</v>
      </c>
    </row>
    <row r="38" spans="1:10" x14ac:dyDescent="0.3">
      <c r="A38" s="6" t="s">
        <v>53</v>
      </c>
      <c r="B38" s="6" t="s">
        <v>188</v>
      </c>
      <c r="C38" s="6" t="s">
        <v>169</v>
      </c>
      <c r="D38" s="23" t="s">
        <v>201</v>
      </c>
      <c r="E38" s="6" t="s">
        <v>164</v>
      </c>
      <c r="F38" s="6" t="s">
        <v>163</v>
      </c>
      <c r="G38" s="7">
        <v>0.4</v>
      </c>
      <c r="H38" s="7" t="s">
        <v>95</v>
      </c>
      <c r="I38" s="6" t="s">
        <v>156</v>
      </c>
      <c r="J38" s="8" t="s">
        <v>93</v>
      </c>
    </row>
    <row r="39" spans="1:10" x14ac:dyDescent="0.3">
      <c r="A39" s="6" t="s">
        <v>54</v>
      </c>
      <c r="B39" s="6" t="s">
        <v>189</v>
      </c>
      <c r="C39" s="6" t="s">
        <v>169</v>
      </c>
      <c r="D39" s="23" t="s">
        <v>201</v>
      </c>
      <c r="E39" s="6" t="s">
        <v>164</v>
      </c>
      <c r="F39" s="6" t="s">
        <v>163</v>
      </c>
      <c r="G39" s="7">
        <v>0.4</v>
      </c>
      <c r="H39" s="7" t="s">
        <v>95</v>
      </c>
      <c r="I39" s="6" t="s">
        <v>156</v>
      </c>
      <c r="J39" s="8" t="s">
        <v>93</v>
      </c>
    </row>
    <row r="40" spans="1:10" x14ac:dyDescent="0.3">
      <c r="A40" s="6" t="s">
        <v>57</v>
      </c>
      <c r="B40" s="6" t="s">
        <v>190</v>
      </c>
      <c r="C40" s="6" t="s">
        <v>169</v>
      </c>
      <c r="D40" s="23" t="s">
        <v>201</v>
      </c>
      <c r="E40" s="6" t="s">
        <v>164</v>
      </c>
      <c r="F40" s="6" t="s">
        <v>163</v>
      </c>
      <c r="G40" s="7">
        <v>0.4</v>
      </c>
      <c r="H40" s="7" t="s">
        <v>95</v>
      </c>
      <c r="I40" s="6" t="s">
        <v>156</v>
      </c>
      <c r="J40" s="8" t="s">
        <v>93</v>
      </c>
    </row>
    <row r="41" spans="1:10" x14ac:dyDescent="0.3">
      <c r="A41" s="6" t="s">
        <v>55</v>
      </c>
      <c r="B41" s="6" t="s">
        <v>191</v>
      </c>
      <c r="C41" s="6" t="s">
        <v>169</v>
      </c>
      <c r="D41" s="23" t="s">
        <v>201</v>
      </c>
      <c r="E41" s="6" t="s">
        <v>164</v>
      </c>
      <c r="F41" s="6" t="s">
        <v>163</v>
      </c>
      <c r="G41" s="7">
        <v>0.4</v>
      </c>
      <c r="H41" s="7" t="s">
        <v>95</v>
      </c>
      <c r="I41" s="6" t="s">
        <v>156</v>
      </c>
      <c r="J41" s="8" t="s">
        <v>93</v>
      </c>
    </row>
    <row r="42" spans="1:10" x14ac:dyDescent="0.3">
      <c r="A42" s="6" t="s">
        <v>56</v>
      </c>
      <c r="B42" s="6" t="s">
        <v>192</v>
      </c>
      <c r="C42" s="6" t="s">
        <v>169</v>
      </c>
      <c r="D42" s="23" t="s">
        <v>201</v>
      </c>
      <c r="E42" s="6" t="s">
        <v>164</v>
      </c>
      <c r="F42" s="6" t="s">
        <v>163</v>
      </c>
      <c r="G42" s="7">
        <v>0.4</v>
      </c>
      <c r="H42" s="7" t="s">
        <v>95</v>
      </c>
      <c r="I42" s="6" t="s">
        <v>156</v>
      </c>
      <c r="J42" s="8" t="s">
        <v>93</v>
      </c>
    </row>
    <row r="43" spans="1:10" x14ac:dyDescent="0.3">
      <c r="A43" s="6" t="s">
        <v>64</v>
      </c>
      <c r="B43" s="6" t="s">
        <v>193</v>
      </c>
      <c r="C43" s="6" t="s">
        <v>169</v>
      </c>
      <c r="D43" s="23" t="s">
        <v>201</v>
      </c>
      <c r="E43" s="6" t="s">
        <v>164</v>
      </c>
      <c r="F43" s="6" t="s">
        <v>163</v>
      </c>
      <c r="G43" s="7">
        <v>0.4</v>
      </c>
      <c r="H43" s="7" t="s">
        <v>95</v>
      </c>
      <c r="I43" s="6" t="s">
        <v>156</v>
      </c>
      <c r="J43" s="8" t="s">
        <v>93</v>
      </c>
    </row>
    <row r="44" spans="1:10" x14ac:dyDescent="0.3">
      <c r="A44" s="6" t="s">
        <v>58</v>
      </c>
      <c r="B44" s="6" t="s">
        <v>194</v>
      </c>
      <c r="C44" s="6" t="s">
        <v>169</v>
      </c>
      <c r="D44" s="23" t="s">
        <v>201</v>
      </c>
      <c r="E44" s="6" t="s">
        <v>164</v>
      </c>
      <c r="F44" s="6" t="s">
        <v>163</v>
      </c>
      <c r="G44" s="7">
        <v>0.4</v>
      </c>
      <c r="H44" s="7" t="s">
        <v>95</v>
      </c>
      <c r="I44" s="6" t="s">
        <v>156</v>
      </c>
      <c r="J44" s="8" t="s">
        <v>93</v>
      </c>
    </row>
    <row r="45" spans="1:10" x14ac:dyDescent="0.3">
      <c r="A45" s="6" t="s">
        <v>59</v>
      </c>
      <c r="B45" s="6" t="s">
        <v>195</v>
      </c>
      <c r="C45" s="6" t="s">
        <v>169</v>
      </c>
      <c r="D45" s="23" t="s">
        <v>201</v>
      </c>
      <c r="E45" s="6" t="s">
        <v>164</v>
      </c>
      <c r="F45" s="6" t="s">
        <v>163</v>
      </c>
      <c r="G45" s="7">
        <v>0.4</v>
      </c>
      <c r="H45" s="7" t="s">
        <v>95</v>
      </c>
      <c r="I45" s="6" t="s">
        <v>156</v>
      </c>
      <c r="J45" s="8" t="s">
        <v>93</v>
      </c>
    </row>
    <row r="46" spans="1:10" x14ac:dyDescent="0.3">
      <c r="A46" s="6" t="s">
        <v>60</v>
      </c>
      <c r="B46" s="6" t="s">
        <v>196</v>
      </c>
      <c r="C46" s="6" t="s">
        <v>169</v>
      </c>
      <c r="D46" s="23" t="s">
        <v>201</v>
      </c>
      <c r="E46" s="6" t="s">
        <v>164</v>
      </c>
      <c r="F46" s="6" t="s">
        <v>163</v>
      </c>
      <c r="G46" s="7">
        <v>0.4</v>
      </c>
      <c r="H46" s="7" t="s">
        <v>95</v>
      </c>
      <c r="I46" s="6" t="s">
        <v>156</v>
      </c>
      <c r="J46" s="8" t="s">
        <v>93</v>
      </c>
    </row>
    <row r="47" spans="1:10" x14ac:dyDescent="0.3">
      <c r="A47" s="6" t="s">
        <v>63</v>
      </c>
      <c r="B47" s="6" t="s">
        <v>197</v>
      </c>
      <c r="C47" s="6" t="s">
        <v>169</v>
      </c>
      <c r="D47" s="23" t="s">
        <v>201</v>
      </c>
      <c r="E47" s="6" t="s">
        <v>164</v>
      </c>
      <c r="F47" s="6" t="s">
        <v>163</v>
      </c>
      <c r="G47" s="7">
        <v>0.4</v>
      </c>
      <c r="H47" s="7" t="s">
        <v>95</v>
      </c>
      <c r="I47" s="6" t="s">
        <v>156</v>
      </c>
      <c r="J47" s="8" t="s">
        <v>93</v>
      </c>
    </row>
    <row r="48" spans="1:10" x14ac:dyDescent="0.3">
      <c r="A48" s="6" t="s">
        <v>46</v>
      </c>
      <c r="B48" s="6" t="s">
        <v>179</v>
      </c>
      <c r="C48" s="6" t="s">
        <v>169</v>
      </c>
      <c r="D48" s="23" t="s">
        <v>201</v>
      </c>
      <c r="E48" s="6" t="s">
        <v>164</v>
      </c>
      <c r="F48" s="6" t="s">
        <v>163</v>
      </c>
      <c r="G48" s="7">
        <v>0.4</v>
      </c>
      <c r="H48" s="7" t="s">
        <v>95</v>
      </c>
      <c r="I48" s="6" t="s">
        <v>156</v>
      </c>
      <c r="J48" s="8" t="s">
        <v>93</v>
      </c>
    </row>
    <row r="49" spans="1:10" x14ac:dyDescent="0.3">
      <c r="A49" s="6" t="s">
        <v>47</v>
      </c>
      <c r="B49" s="6" t="s">
        <v>180</v>
      </c>
      <c r="C49" s="6" t="s">
        <v>169</v>
      </c>
      <c r="D49" s="23" t="s">
        <v>201</v>
      </c>
      <c r="E49" s="6" t="s">
        <v>164</v>
      </c>
      <c r="F49" s="6" t="s">
        <v>163</v>
      </c>
      <c r="G49" s="7">
        <v>0.4</v>
      </c>
      <c r="H49" s="7" t="s">
        <v>95</v>
      </c>
      <c r="I49" s="6" t="s">
        <v>156</v>
      </c>
      <c r="J49" s="8" t="s">
        <v>93</v>
      </c>
    </row>
    <row r="50" spans="1:10" x14ac:dyDescent="0.3">
      <c r="A50" s="6" t="s">
        <v>48</v>
      </c>
      <c r="B50" s="6" t="s">
        <v>181</v>
      </c>
      <c r="C50" s="6" t="s">
        <v>169</v>
      </c>
      <c r="D50" s="23" t="s">
        <v>201</v>
      </c>
      <c r="E50" s="6" t="s">
        <v>164</v>
      </c>
      <c r="F50" s="6" t="s">
        <v>163</v>
      </c>
      <c r="G50" s="7">
        <v>0.4</v>
      </c>
      <c r="H50" s="7" t="s">
        <v>95</v>
      </c>
      <c r="I50" s="6" t="s">
        <v>156</v>
      </c>
      <c r="J50" s="8" t="s">
        <v>93</v>
      </c>
    </row>
    <row r="51" spans="1:10" x14ac:dyDescent="0.3">
      <c r="A51" s="6" t="s">
        <v>49</v>
      </c>
      <c r="B51" s="6" t="s">
        <v>182</v>
      </c>
      <c r="C51" s="6" t="s">
        <v>169</v>
      </c>
      <c r="D51" s="23" t="s">
        <v>201</v>
      </c>
      <c r="E51" s="6" t="s">
        <v>164</v>
      </c>
      <c r="F51" s="6" t="s">
        <v>163</v>
      </c>
      <c r="G51" s="7">
        <v>0.4</v>
      </c>
      <c r="H51" s="7" t="s">
        <v>95</v>
      </c>
      <c r="I51" s="6" t="s">
        <v>156</v>
      </c>
      <c r="J51" s="8" t="s">
        <v>93</v>
      </c>
    </row>
    <row r="52" spans="1:10" x14ac:dyDescent="0.3">
      <c r="A52" s="6" t="s">
        <v>61</v>
      </c>
      <c r="B52" s="6" t="s">
        <v>183</v>
      </c>
      <c r="C52" s="6" t="s">
        <v>169</v>
      </c>
      <c r="D52" s="23" t="s">
        <v>201</v>
      </c>
      <c r="E52" s="6" t="s">
        <v>164</v>
      </c>
      <c r="F52" s="6" t="s">
        <v>163</v>
      </c>
      <c r="G52" s="7">
        <v>0.4</v>
      </c>
      <c r="H52" s="7" t="s">
        <v>95</v>
      </c>
      <c r="I52" s="6" t="s">
        <v>156</v>
      </c>
      <c r="J52" s="8" t="s">
        <v>93</v>
      </c>
    </row>
    <row r="53" spans="1:10" x14ac:dyDescent="0.3">
      <c r="A53" s="6" t="s">
        <v>62</v>
      </c>
      <c r="B53" s="6" t="s">
        <v>184</v>
      </c>
      <c r="C53" s="6" t="s">
        <v>169</v>
      </c>
      <c r="D53" s="23" t="s">
        <v>201</v>
      </c>
      <c r="E53" s="6" t="s">
        <v>164</v>
      </c>
      <c r="F53" s="6" t="s">
        <v>163</v>
      </c>
      <c r="G53" s="7">
        <v>0.4</v>
      </c>
      <c r="H53" s="7" t="s">
        <v>95</v>
      </c>
      <c r="I53" s="6" t="s">
        <v>156</v>
      </c>
      <c r="J53" s="8" t="s">
        <v>93</v>
      </c>
    </row>
    <row r="54" spans="1:10" x14ac:dyDescent="0.3">
      <c r="A54" s="6" t="s">
        <v>50</v>
      </c>
      <c r="B54" s="6" t="s">
        <v>185</v>
      </c>
      <c r="C54" s="6" t="s">
        <v>169</v>
      </c>
      <c r="D54" s="23" t="s">
        <v>201</v>
      </c>
      <c r="E54" s="6" t="s">
        <v>164</v>
      </c>
      <c r="F54" s="6" t="s">
        <v>163</v>
      </c>
      <c r="G54" s="7">
        <v>0.4</v>
      </c>
      <c r="H54" s="7" t="s">
        <v>95</v>
      </c>
      <c r="I54" s="6" t="s">
        <v>156</v>
      </c>
      <c r="J54" s="8" t="s">
        <v>93</v>
      </c>
    </row>
    <row r="55" spans="1:10" x14ac:dyDescent="0.3">
      <c r="A55" s="6" t="s">
        <v>51</v>
      </c>
      <c r="B55" s="6" t="s">
        <v>186</v>
      </c>
      <c r="C55" s="6" t="s">
        <v>169</v>
      </c>
      <c r="D55" s="23" t="s">
        <v>201</v>
      </c>
      <c r="E55" s="6" t="s">
        <v>164</v>
      </c>
      <c r="F55" s="6" t="s">
        <v>163</v>
      </c>
      <c r="G55" s="7">
        <v>0.4</v>
      </c>
      <c r="H55" s="7" t="s">
        <v>95</v>
      </c>
      <c r="I55" s="6" t="s">
        <v>156</v>
      </c>
      <c r="J55" s="8" t="s">
        <v>93</v>
      </c>
    </row>
    <row r="56" spans="1:10" x14ac:dyDescent="0.3">
      <c r="A56" s="6" t="s">
        <v>52</v>
      </c>
      <c r="B56" s="6" t="s">
        <v>187</v>
      </c>
      <c r="C56" s="6" t="s">
        <v>169</v>
      </c>
      <c r="D56" s="23" t="s">
        <v>201</v>
      </c>
      <c r="E56" s="6" t="s">
        <v>164</v>
      </c>
      <c r="F56" s="6" t="s">
        <v>163</v>
      </c>
      <c r="G56" s="7">
        <v>0.4</v>
      </c>
      <c r="H56" s="7" t="s">
        <v>95</v>
      </c>
      <c r="I56" s="6" t="s">
        <v>156</v>
      </c>
      <c r="J56" s="8" t="s">
        <v>93</v>
      </c>
    </row>
    <row r="57" spans="1:10" x14ac:dyDescent="0.3">
      <c r="A57" s="6" t="s">
        <v>53</v>
      </c>
      <c r="B57" s="6" t="s">
        <v>188</v>
      </c>
      <c r="C57" s="6" t="s">
        <v>169</v>
      </c>
      <c r="D57" s="23" t="s">
        <v>201</v>
      </c>
      <c r="E57" s="6" t="s">
        <v>164</v>
      </c>
      <c r="F57" s="6" t="s">
        <v>163</v>
      </c>
      <c r="G57" s="7">
        <v>0.4</v>
      </c>
      <c r="H57" s="7" t="s">
        <v>95</v>
      </c>
      <c r="I57" s="6" t="s">
        <v>156</v>
      </c>
      <c r="J57" s="8" t="s">
        <v>93</v>
      </c>
    </row>
    <row r="58" spans="1:10" x14ac:dyDescent="0.3">
      <c r="A58" s="6" t="s">
        <v>54</v>
      </c>
      <c r="B58" s="6" t="s">
        <v>189</v>
      </c>
      <c r="C58" s="6" t="s">
        <v>169</v>
      </c>
      <c r="D58" s="23" t="s">
        <v>201</v>
      </c>
      <c r="E58" s="6" t="s">
        <v>164</v>
      </c>
      <c r="F58" s="6" t="s">
        <v>163</v>
      </c>
      <c r="G58" s="7">
        <v>0.4</v>
      </c>
      <c r="H58" s="7" t="s">
        <v>95</v>
      </c>
      <c r="I58" s="6" t="s">
        <v>156</v>
      </c>
      <c r="J58" s="8" t="s">
        <v>93</v>
      </c>
    </row>
    <row r="59" spans="1:10" x14ac:dyDescent="0.3">
      <c r="A59" s="6" t="s">
        <v>57</v>
      </c>
      <c r="B59" s="6" t="s">
        <v>190</v>
      </c>
      <c r="C59" s="6" t="s">
        <v>169</v>
      </c>
      <c r="D59" s="23" t="s">
        <v>201</v>
      </c>
      <c r="E59" s="6" t="s">
        <v>164</v>
      </c>
      <c r="F59" s="6" t="s">
        <v>163</v>
      </c>
      <c r="G59" s="7">
        <v>0.4</v>
      </c>
      <c r="H59" s="7" t="s">
        <v>95</v>
      </c>
      <c r="I59" s="6" t="s">
        <v>156</v>
      </c>
      <c r="J59" s="8" t="s">
        <v>93</v>
      </c>
    </row>
    <row r="60" spans="1:10" x14ac:dyDescent="0.3">
      <c r="A60" s="6" t="s">
        <v>55</v>
      </c>
      <c r="B60" s="6" t="s">
        <v>191</v>
      </c>
      <c r="C60" s="6" t="s">
        <v>169</v>
      </c>
      <c r="D60" s="23" t="s">
        <v>201</v>
      </c>
      <c r="E60" s="6" t="s">
        <v>164</v>
      </c>
      <c r="F60" s="6" t="s">
        <v>163</v>
      </c>
      <c r="G60" s="7">
        <v>0.4</v>
      </c>
      <c r="H60" s="7" t="s">
        <v>95</v>
      </c>
      <c r="I60" s="6" t="s">
        <v>156</v>
      </c>
      <c r="J60" s="8" t="s">
        <v>93</v>
      </c>
    </row>
    <row r="61" spans="1:10" x14ac:dyDescent="0.3">
      <c r="A61" s="6" t="s">
        <v>56</v>
      </c>
      <c r="B61" s="6" t="s">
        <v>192</v>
      </c>
      <c r="C61" s="6" t="s">
        <v>169</v>
      </c>
      <c r="D61" s="23" t="s">
        <v>201</v>
      </c>
      <c r="E61" s="6" t="s">
        <v>164</v>
      </c>
      <c r="F61" s="6" t="s">
        <v>163</v>
      </c>
      <c r="G61" s="7">
        <v>0.4</v>
      </c>
      <c r="H61" s="7" t="s">
        <v>95</v>
      </c>
      <c r="I61" s="6" t="s">
        <v>156</v>
      </c>
      <c r="J61" s="8" t="s">
        <v>93</v>
      </c>
    </row>
    <row r="62" spans="1:10" x14ac:dyDescent="0.3">
      <c r="A62" s="6" t="s">
        <v>64</v>
      </c>
      <c r="B62" s="6" t="s">
        <v>193</v>
      </c>
      <c r="C62" s="6" t="s">
        <v>169</v>
      </c>
      <c r="D62" s="23" t="s">
        <v>201</v>
      </c>
      <c r="E62" s="6" t="s">
        <v>164</v>
      </c>
      <c r="F62" s="6" t="s">
        <v>163</v>
      </c>
      <c r="G62" s="7">
        <v>0.4</v>
      </c>
      <c r="H62" s="7" t="s">
        <v>95</v>
      </c>
      <c r="I62" s="6" t="s">
        <v>156</v>
      </c>
      <c r="J62" s="8" t="s">
        <v>93</v>
      </c>
    </row>
    <row r="63" spans="1:10" x14ac:dyDescent="0.3">
      <c r="A63" s="6" t="s">
        <v>58</v>
      </c>
      <c r="B63" s="6" t="s">
        <v>194</v>
      </c>
      <c r="C63" s="6" t="s">
        <v>169</v>
      </c>
      <c r="D63" s="23" t="s">
        <v>201</v>
      </c>
      <c r="E63" s="6" t="s">
        <v>164</v>
      </c>
      <c r="F63" s="6" t="s">
        <v>163</v>
      </c>
      <c r="G63" s="7">
        <v>0.4</v>
      </c>
      <c r="H63" s="7" t="s">
        <v>95</v>
      </c>
      <c r="I63" s="6" t="s">
        <v>156</v>
      </c>
      <c r="J63" s="8" t="s">
        <v>93</v>
      </c>
    </row>
    <row r="64" spans="1:10" x14ac:dyDescent="0.3">
      <c r="A64" s="6" t="s">
        <v>59</v>
      </c>
      <c r="B64" s="6" t="s">
        <v>195</v>
      </c>
      <c r="C64" s="6" t="s">
        <v>169</v>
      </c>
      <c r="D64" s="23" t="s">
        <v>201</v>
      </c>
      <c r="E64" s="6" t="s">
        <v>164</v>
      </c>
      <c r="F64" s="6" t="s">
        <v>163</v>
      </c>
      <c r="G64" s="7">
        <v>0.4</v>
      </c>
      <c r="H64" s="7" t="s">
        <v>95</v>
      </c>
      <c r="I64" s="6" t="s">
        <v>156</v>
      </c>
      <c r="J64" s="8" t="s">
        <v>93</v>
      </c>
    </row>
    <row r="65" spans="1:10" x14ac:dyDescent="0.3">
      <c r="A65" s="6" t="s">
        <v>60</v>
      </c>
      <c r="B65" s="6" t="s">
        <v>196</v>
      </c>
      <c r="C65" s="6" t="s">
        <v>169</v>
      </c>
      <c r="D65" s="23" t="s">
        <v>201</v>
      </c>
      <c r="E65" s="6" t="s">
        <v>164</v>
      </c>
      <c r="F65" s="6" t="s">
        <v>163</v>
      </c>
      <c r="G65" s="7">
        <v>0.4</v>
      </c>
      <c r="H65" s="7" t="s">
        <v>95</v>
      </c>
      <c r="I65" s="6" t="s">
        <v>156</v>
      </c>
      <c r="J65" s="8" t="s">
        <v>93</v>
      </c>
    </row>
    <row r="66" spans="1:10" x14ac:dyDescent="0.3">
      <c r="A66" s="6" t="s">
        <v>63</v>
      </c>
      <c r="B66" s="6" t="s">
        <v>197</v>
      </c>
      <c r="C66" s="6" t="s">
        <v>169</v>
      </c>
      <c r="D66" s="23" t="s">
        <v>201</v>
      </c>
      <c r="E66" s="6" t="s">
        <v>164</v>
      </c>
      <c r="F66" s="6" t="s">
        <v>163</v>
      </c>
      <c r="G66" s="7">
        <v>0.4</v>
      </c>
      <c r="H66" s="7" t="s">
        <v>95</v>
      </c>
      <c r="I66" s="6" t="s">
        <v>156</v>
      </c>
      <c r="J66" s="8" t="s">
        <v>93</v>
      </c>
    </row>
    <row r="67" spans="1:10" x14ac:dyDescent="0.3">
      <c r="A67" s="6" t="s">
        <v>69</v>
      </c>
      <c r="B67" s="6" t="s">
        <v>114</v>
      </c>
      <c r="C67" s="6" t="s">
        <v>170</v>
      </c>
      <c r="D67" s="23" t="s">
        <v>202</v>
      </c>
      <c r="E67" s="6" t="s">
        <v>164</v>
      </c>
      <c r="F67" s="6" t="s">
        <v>163</v>
      </c>
      <c r="G67" s="7">
        <v>0.4</v>
      </c>
      <c r="H67" s="7" t="s">
        <v>95</v>
      </c>
      <c r="I67" s="6" t="s">
        <v>157</v>
      </c>
      <c r="J67" s="8" t="s">
        <v>93</v>
      </c>
    </row>
    <row r="68" spans="1:10" x14ac:dyDescent="0.3">
      <c r="A68" s="6" t="s">
        <v>65</v>
      </c>
      <c r="B68" s="6" t="s">
        <v>115</v>
      </c>
      <c r="C68" s="6" t="s">
        <v>170</v>
      </c>
      <c r="D68" s="23" t="s">
        <v>202</v>
      </c>
      <c r="E68" s="6" t="s">
        <v>164</v>
      </c>
      <c r="F68" s="6" t="s">
        <v>163</v>
      </c>
      <c r="G68" s="7">
        <v>0.4</v>
      </c>
      <c r="H68" s="7" t="s">
        <v>95</v>
      </c>
      <c r="I68" s="6" t="s">
        <v>157</v>
      </c>
      <c r="J68" s="8" t="s">
        <v>93</v>
      </c>
    </row>
    <row r="69" spans="1:10" x14ac:dyDescent="0.3">
      <c r="A69" s="6" t="s">
        <v>66</v>
      </c>
      <c r="B69" s="6" t="s">
        <v>116</v>
      </c>
      <c r="C69" s="6" t="s">
        <v>170</v>
      </c>
      <c r="D69" s="23" t="s">
        <v>202</v>
      </c>
      <c r="E69" s="6" t="s">
        <v>164</v>
      </c>
      <c r="F69" s="6" t="s">
        <v>163</v>
      </c>
      <c r="G69" s="7">
        <v>0.4</v>
      </c>
      <c r="H69" s="7" t="s">
        <v>95</v>
      </c>
      <c r="I69" s="6" t="s">
        <v>157</v>
      </c>
      <c r="J69" s="8" t="s">
        <v>93</v>
      </c>
    </row>
    <row r="70" spans="1:10" x14ac:dyDescent="0.3">
      <c r="A70" s="6" t="s">
        <v>67</v>
      </c>
      <c r="B70" s="6" t="s">
        <v>117</v>
      </c>
      <c r="C70" s="6" t="s">
        <v>170</v>
      </c>
      <c r="D70" s="23" t="s">
        <v>202</v>
      </c>
      <c r="E70" s="6" t="s">
        <v>164</v>
      </c>
      <c r="F70" s="6" t="s">
        <v>163</v>
      </c>
      <c r="G70" s="7">
        <v>0.4</v>
      </c>
      <c r="H70" s="7" t="s">
        <v>95</v>
      </c>
      <c r="I70" s="6" t="s">
        <v>157</v>
      </c>
      <c r="J70" s="8" t="s">
        <v>93</v>
      </c>
    </row>
    <row r="71" spans="1:10" x14ac:dyDescent="0.3">
      <c r="A71" s="6" t="s">
        <v>72</v>
      </c>
      <c r="B71" s="6" t="s">
        <v>118</v>
      </c>
      <c r="C71" s="6" t="s">
        <v>170</v>
      </c>
      <c r="D71" s="23" t="s">
        <v>202</v>
      </c>
      <c r="E71" s="6" t="s">
        <v>164</v>
      </c>
      <c r="F71" s="6" t="s">
        <v>163</v>
      </c>
      <c r="G71" s="7">
        <v>0.4</v>
      </c>
      <c r="H71" s="7" t="s">
        <v>95</v>
      </c>
      <c r="I71" s="6" t="s">
        <v>157</v>
      </c>
      <c r="J71" s="8" t="s">
        <v>93</v>
      </c>
    </row>
    <row r="72" spans="1:10" x14ac:dyDescent="0.3">
      <c r="A72" s="6" t="s">
        <v>73</v>
      </c>
      <c r="B72" s="6" t="s">
        <v>119</v>
      </c>
      <c r="C72" s="6" t="s">
        <v>170</v>
      </c>
      <c r="D72" s="23" t="s">
        <v>202</v>
      </c>
      <c r="E72" s="6" t="s">
        <v>164</v>
      </c>
      <c r="F72" s="6" t="s">
        <v>163</v>
      </c>
      <c r="G72" s="7">
        <v>0.4</v>
      </c>
      <c r="H72" s="7" t="s">
        <v>95</v>
      </c>
      <c r="I72" s="6" t="s">
        <v>157</v>
      </c>
      <c r="J72" s="8" t="s">
        <v>93</v>
      </c>
    </row>
    <row r="73" spans="1:10" x14ac:dyDescent="0.3">
      <c r="A73" s="6" t="s">
        <v>74</v>
      </c>
      <c r="B73" s="6" t="s">
        <v>120</v>
      </c>
      <c r="C73" s="6" t="s">
        <v>170</v>
      </c>
      <c r="D73" s="23" t="s">
        <v>202</v>
      </c>
      <c r="E73" s="6" t="s">
        <v>164</v>
      </c>
      <c r="F73" s="6" t="s">
        <v>163</v>
      </c>
      <c r="G73" s="7">
        <v>0.4</v>
      </c>
      <c r="H73" s="7" t="s">
        <v>95</v>
      </c>
      <c r="I73" s="6" t="s">
        <v>157</v>
      </c>
      <c r="J73" s="8" t="s">
        <v>93</v>
      </c>
    </row>
    <row r="74" spans="1:10" x14ac:dyDescent="0.3">
      <c r="A74" s="6" t="s">
        <v>75</v>
      </c>
      <c r="B74" s="6" t="s">
        <v>121</v>
      </c>
      <c r="C74" s="6" t="s">
        <v>170</v>
      </c>
      <c r="D74" s="23" t="s">
        <v>202</v>
      </c>
      <c r="E74" s="6" t="s">
        <v>164</v>
      </c>
      <c r="F74" s="6" t="s">
        <v>163</v>
      </c>
      <c r="G74" s="7">
        <v>0.4</v>
      </c>
      <c r="H74" s="7" t="s">
        <v>95</v>
      </c>
      <c r="I74" s="6" t="s">
        <v>157</v>
      </c>
      <c r="J74" s="8" t="s">
        <v>93</v>
      </c>
    </row>
    <row r="75" spans="1:10" x14ac:dyDescent="0.3">
      <c r="A75" s="6" t="s">
        <v>70</v>
      </c>
      <c r="B75" s="6" t="s">
        <v>122</v>
      </c>
      <c r="C75" s="6" t="s">
        <v>170</v>
      </c>
      <c r="D75" s="23" t="s">
        <v>202</v>
      </c>
      <c r="E75" s="6" t="s">
        <v>164</v>
      </c>
      <c r="F75" s="6" t="s">
        <v>163</v>
      </c>
      <c r="G75" s="7">
        <v>0.4</v>
      </c>
      <c r="H75" s="7" t="s">
        <v>95</v>
      </c>
      <c r="I75" s="6" t="s">
        <v>157</v>
      </c>
      <c r="J75" s="8" t="s">
        <v>93</v>
      </c>
    </row>
    <row r="76" spans="1:10" x14ac:dyDescent="0.3">
      <c r="A76" s="6" t="s">
        <v>71</v>
      </c>
      <c r="B76" s="6" t="s">
        <v>123</v>
      </c>
      <c r="C76" s="6" t="s">
        <v>170</v>
      </c>
      <c r="D76" s="23" t="s">
        <v>202</v>
      </c>
      <c r="E76" s="6" t="s">
        <v>164</v>
      </c>
      <c r="F76" s="6" t="s">
        <v>163</v>
      </c>
      <c r="G76" s="7">
        <v>0.4</v>
      </c>
      <c r="H76" s="7" t="s">
        <v>95</v>
      </c>
      <c r="I76" s="6" t="s">
        <v>157</v>
      </c>
      <c r="J76" s="8" t="s">
        <v>93</v>
      </c>
    </row>
    <row r="77" spans="1:10" x14ac:dyDescent="0.3">
      <c r="A77" s="6" t="s">
        <v>68</v>
      </c>
      <c r="B77" s="6" t="s">
        <v>124</v>
      </c>
      <c r="C77" s="6" t="s">
        <v>170</v>
      </c>
      <c r="D77" s="23" t="s">
        <v>202</v>
      </c>
      <c r="E77" s="6" t="s">
        <v>164</v>
      </c>
      <c r="F77" s="6" t="s">
        <v>163</v>
      </c>
      <c r="G77" s="7">
        <v>0.4</v>
      </c>
      <c r="H77" s="7" t="s">
        <v>95</v>
      </c>
      <c r="I77" s="6" t="s">
        <v>157</v>
      </c>
      <c r="J77" s="8" t="s">
        <v>93</v>
      </c>
    </row>
    <row r="78" spans="1:10" x14ac:dyDescent="0.3">
      <c r="A78" s="6" t="s">
        <v>69</v>
      </c>
      <c r="B78" s="6" t="s">
        <v>114</v>
      </c>
      <c r="C78" s="6" t="s">
        <v>170</v>
      </c>
      <c r="D78" s="23" t="s">
        <v>202</v>
      </c>
      <c r="E78" s="6" t="s">
        <v>164</v>
      </c>
      <c r="F78" s="6" t="s">
        <v>163</v>
      </c>
      <c r="G78" s="7">
        <v>0.4</v>
      </c>
      <c r="H78" s="7" t="s">
        <v>95</v>
      </c>
      <c r="I78" s="6" t="s">
        <v>157</v>
      </c>
      <c r="J78" s="8" t="s">
        <v>93</v>
      </c>
    </row>
    <row r="79" spans="1:10" x14ac:dyDescent="0.3">
      <c r="A79" s="6" t="s">
        <v>65</v>
      </c>
      <c r="B79" s="6" t="s">
        <v>115</v>
      </c>
      <c r="C79" s="6" t="s">
        <v>170</v>
      </c>
      <c r="D79" s="23" t="s">
        <v>202</v>
      </c>
      <c r="E79" s="6" t="s">
        <v>164</v>
      </c>
      <c r="F79" s="6" t="s">
        <v>163</v>
      </c>
      <c r="G79" s="7">
        <v>0.4</v>
      </c>
      <c r="H79" s="7" t="s">
        <v>95</v>
      </c>
      <c r="I79" s="6" t="s">
        <v>157</v>
      </c>
      <c r="J79" s="8" t="s">
        <v>93</v>
      </c>
    </row>
    <row r="80" spans="1:10" x14ac:dyDescent="0.3">
      <c r="A80" s="6" t="s">
        <v>66</v>
      </c>
      <c r="B80" s="6" t="s">
        <v>116</v>
      </c>
      <c r="C80" s="6" t="s">
        <v>170</v>
      </c>
      <c r="D80" s="23" t="s">
        <v>202</v>
      </c>
      <c r="E80" s="6" t="s">
        <v>164</v>
      </c>
      <c r="F80" s="6" t="s">
        <v>163</v>
      </c>
      <c r="G80" s="7">
        <v>0.4</v>
      </c>
      <c r="H80" s="7" t="s">
        <v>95</v>
      </c>
      <c r="I80" s="6" t="s">
        <v>157</v>
      </c>
      <c r="J80" s="8" t="s">
        <v>93</v>
      </c>
    </row>
    <row r="81" spans="1:10" x14ac:dyDescent="0.3">
      <c r="A81" s="6" t="s">
        <v>67</v>
      </c>
      <c r="B81" s="6" t="s">
        <v>117</v>
      </c>
      <c r="C81" s="6" t="s">
        <v>170</v>
      </c>
      <c r="D81" s="23" t="s">
        <v>202</v>
      </c>
      <c r="E81" s="6" t="s">
        <v>164</v>
      </c>
      <c r="F81" s="6" t="s">
        <v>163</v>
      </c>
      <c r="G81" s="7">
        <v>0.4</v>
      </c>
      <c r="H81" s="7" t="s">
        <v>95</v>
      </c>
      <c r="I81" s="6" t="s">
        <v>157</v>
      </c>
      <c r="J81" s="8" t="s">
        <v>93</v>
      </c>
    </row>
    <row r="82" spans="1:10" x14ac:dyDescent="0.3">
      <c r="A82" s="6" t="s">
        <v>72</v>
      </c>
      <c r="B82" s="6" t="s">
        <v>118</v>
      </c>
      <c r="C82" s="6" t="s">
        <v>170</v>
      </c>
      <c r="D82" s="23" t="s">
        <v>202</v>
      </c>
      <c r="E82" s="6" t="s">
        <v>164</v>
      </c>
      <c r="F82" s="6" t="s">
        <v>163</v>
      </c>
      <c r="G82" s="7">
        <v>0.4</v>
      </c>
      <c r="H82" s="7" t="s">
        <v>95</v>
      </c>
      <c r="I82" s="6" t="s">
        <v>157</v>
      </c>
      <c r="J82" s="8" t="s">
        <v>93</v>
      </c>
    </row>
    <row r="83" spans="1:10" x14ac:dyDescent="0.3">
      <c r="A83" s="6" t="s">
        <v>73</v>
      </c>
      <c r="B83" s="6" t="s">
        <v>119</v>
      </c>
      <c r="C83" s="6" t="s">
        <v>170</v>
      </c>
      <c r="D83" s="23" t="s">
        <v>202</v>
      </c>
      <c r="E83" s="6" t="s">
        <v>164</v>
      </c>
      <c r="F83" s="6" t="s">
        <v>163</v>
      </c>
      <c r="G83" s="7">
        <v>0.4</v>
      </c>
      <c r="H83" s="7" t="s">
        <v>95</v>
      </c>
      <c r="I83" s="6" t="s">
        <v>157</v>
      </c>
      <c r="J83" s="8" t="s">
        <v>93</v>
      </c>
    </row>
    <row r="84" spans="1:10" x14ac:dyDescent="0.3">
      <c r="A84" s="6" t="s">
        <v>74</v>
      </c>
      <c r="B84" s="6" t="s">
        <v>120</v>
      </c>
      <c r="C84" s="6" t="s">
        <v>170</v>
      </c>
      <c r="D84" s="23" t="s">
        <v>202</v>
      </c>
      <c r="E84" s="6" t="s">
        <v>164</v>
      </c>
      <c r="F84" s="6" t="s">
        <v>163</v>
      </c>
      <c r="G84" s="7">
        <v>0.4</v>
      </c>
      <c r="H84" s="7" t="s">
        <v>95</v>
      </c>
      <c r="I84" s="6" t="s">
        <v>157</v>
      </c>
      <c r="J84" s="8" t="s">
        <v>93</v>
      </c>
    </row>
    <row r="85" spans="1:10" x14ac:dyDescent="0.3">
      <c r="A85" s="6" t="s">
        <v>75</v>
      </c>
      <c r="B85" s="6" t="s">
        <v>121</v>
      </c>
      <c r="C85" s="6" t="s">
        <v>170</v>
      </c>
      <c r="D85" s="23" t="s">
        <v>202</v>
      </c>
      <c r="E85" s="6" t="s">
        <v>164</v>
      </c>
      <c r="F85" s="6" t="s">
        <v>163</v>
      </c>
      <c r="G85" s="7">
        <v>0.4</v>
      </c>
      <c r="H85" s="7" t="s">
        <v>95</v>
      </c>
      <c r="I85" s="6" t="s">
        <v>157</v>
      </c>
      <c r="J85" s="8" t="s">
        <v>93</v>
      </c>
    </row>
    <row r="86" spans="1:10" x14ac:dyDescent="0.3">
      <c r="A86" s="6" t="s">
        <v>70</v>
      </c>
      <c r="B86" s="6" t="s">
        <v>122</v>
      </c>
      <c r="C86" s="6" t="s">
        <v>170</v>
      </c>
      <c r="D86" s="23" t="s">
        <v>202</v>
      </c>
      <c r="E86" s="6" t="s">
        <v>164</v>
      </c>
      <c r="F86" s="6" t="s">
        <v>163</v>
      </c>
      <c r="G86" s="7">
        <v>0.4</v>
      </c>
      <c r="H86" s="7" t="s">
        <v>95</v>
      </c>
      <c r="I86" s="6" t="s">
        <v>157</v>
      </c>
      <c r="J86" s="8" t="s">
        <v>93</v>
      </c>
    </row>
    <row r="87" spans="1:10" x14ac:dyDescent="0.3">
      <c r="A87" s="6" t="s">
        <v>71</v>
      </c>
      <c r="B87" s="6" t="s">
        <v>123</v>
      </c>
      <c r="C87" s="6" t="s">
        <v>170</v>
      </c>
      <c r="D87" s="23" t="s">
        <v>202</v>
      </c>
      <c r="E87" s="6" t="s">
        <v>164</v>
      </c>
      <c r="F87" s="6" t="s">
        <v>163</v>
      </c>
      <c r="G87" s="7">
        <v>0.4</v>
      </c>
      <c r="H87" s="7" t="s">
        <v>95</v>
      </c>
      <c r="I87" s="6" t="s">
        <v>157</v>
      </c>
      <c r="J87" s="8" t="s">
        <v>93</v>
      </c>
    </row>
    <row r="88" spans="1:10" x14ac:dyDescent="0.3">
      <c r="A88" s="6" t="s">
        <v>68</v>
      </c>
      <c r="B88" s="6" t="s">
        <v>124</v>
      </c>
      <c r="C88" s="6" t="s">
        <v>170</v>
      </c>
      <c r="D88" s="23" t="s">
        <v>202</v>
      </c>
      <c r="E88" s="6" t="s">
        <v>164</v>
      </c>
      <c r="F88" s="6" t="s">
        <v>163</v>
      </c>
      <c r="G88" s="7">
        <v>0.4</v>
      </c>
      <c r="H88" s="7" t="s">
        <v>95</v>
      </c>
      <c r="I88" s="6" t="s">
        <v>157</v>
      </c>
      <c r="J88" s="8" t="s">
        <v>93</v>
      </c>
    </row>
    <row r="89" spans="1:10" x14ac:dyDescent="0.3">
      <c r="A89" s="6" t="s">
        <v>76</v>
      </c>
      <c r="B89" s="6" t="s">
        <v>125</v>
      </c>
      <c r="C89" s="6" t="s">
        <v>17</v>
      </c>
      <c r="D89" s="23" t="s">
        <v>203</v>
      </c>
      <c r="E89" s="6" t="s">
        <v>164</v>
      </c>
      <c r="F89" s="6" t="s">
        <v>162</v>
      </c>
      <c r="G89" s="7">
        <v>0.4</v>
      </c>
      <c r="H89" s="7" t="s">
        <v>95</v>
      </c>
      <c r="I89" s="6" t="s">
        <v>154</v>
      </c>
      <c r="J89" s="8" t="s">
        <v>93</v>
      </c>
    </row>
    <row r="90" spans="1:10" x14ac:dyDescent="0.3">
      <c r="A90" s="6" t="s">
        <v>76</v>
      </c>
      <c r="B90" s="6" t="s">
        <v>125</v>
      </c>
      <c r="C90" s="6" t="s">
        <v>17</v>
      </c>
      <c r="D90" s="23" t="s">
        <v>203</v>
      </c>
      <c r="E90" s="6" t="s">
        <v>164</v>
      </c>
      <c r="F90" s="6" t="s">
        <v>162</v>
      </c>
      <c r="G90" s="7">
        <v>0.4</v>
      </c>
      <c r="H90" s="7" t="s">
        <v>95</v>
      </c>
      <c r="I90" s="6" t="s">
        <v>154</v>
      </c>
      <c r="J90" s="8" t="s">
        <v>93</v>
      </c>
    </row>
    <row r="91" spans="1:10" x14ac:dyDescent="0.3">
      <c r="A91" s="6" t="s">
        <v>76</v>
      </c>
      <c r="B91" s="6" t="s">
        <v>125</v>
      </c>
      <c r="C91" s="6" t="s">
        <v>17</v>
      </c>
      <c r="D91" s="23" t="s">
        <v>203</v>
      </c>
      <c r="E91" s="6" t="s">
        <v>164</v>
      </c>
      <c r="F91" s="6" t="s">
        <v>162</v>
      </c>
      <c r="G91" s="7">
        <v>0.4</v>
      </c>
      <c r="H91" s="7" t="s">
        <v>95</v>
      </c>
      <c r="I91" s="6" t="s">
        <v>154</v>
      </c>
      <c r="J91" s="8" t="s">
        <v>93</v>
      </c>
    </row>
    <row r="92" spans="1:10" x14ac:dyDescent="0.3">
      <c r="A92" s="6" t="s">
        <v>77</v>
      </c>
      <c r="B92" s="6" t="s">
        <v>126</v>
      </c>
      <c r="C92" s="6" t="s">
        <v>18</v>
      </c>
      <c r="D92" s="23" t="s">
        <v>203</v>
      </c>
      <c r="E92" s="6" t="s">
        <v>164</v>
      </c>
      <c r="F92" s="6" t="s">
        <v>162</v>
      </c>
      <c r="G92" s="7">
        <v>0.4</v>
      </c>
      <c r="H92" s="7" t="s">
        <v>95</v>
      </c>
      <c r="I92" s="6" t="s">
        <v>154</v>
      </c>
      <c r="J92" s="8" t="s">
        <v>93</v>
      </c>
    </row>
    <row r="93" spans="1:10" x14ac:dyDescent="0.3">
      <c r="A93" s="6" t="s">
        <v>77</v>
      </c>
      <c r="B93" s="6" t="s">
        <v>126</v>
      </c>
      <c r="C93" s="6" t="s">
        <v>18</v>
      </c>
      <c r="D93" s="23" t="s">
        <v>203</v>
      </c>
      <c r="E93" s="6" t="s">
        <v>164</v>
      </c>
      <c r="F93" s="6" t="s">
        <v>162</v>
      </c>
      <c r="G93" s="7">
        <v>0.4</v>
      </c>
      <c r="H93" s="7" t="s">
        <v>95</v>
      </c>
      <c r="I93" s="6" t="s">
        <v>154</v>
      </c>
      <c r="J93" s="8" t="s">
        <v>93</v>
      </c>
    </row>
    <row r="94" spans="1:10" x14ac:dyDescent="0.3">
      <c r="A94" s="6" t="s">
        <v>77</v>
      </c>
      <c r="B94" s="6" t="s">
        <v>126</v>
      </c>
      <c r="C94" s="6" t="s">
        <v>18</v>
      </c>
      <c r="D94" s="23" t="s">
        <v>203</v>
      </c>
      <c r="E94" s="6" t="s">
        <v>164</v>
      </c>
      <c r="F94" s="6" t="s">
        <v>162</v>
      </c>
      <c r="G94" s="7">
        <v>0.4</v>
      </c>
      <c r="H94" s="7" t="s">
        <v>95</v>
      </c>
      <c r="I94" s="6" t="s">
        <v>154</v>
      </c>
      <c r="J94" s="8" t="s">
        <v>93</v>
      </c>
    </row>
    <row r="95" spans="1:10" x14ac:dyDescent="0.3">
      <c r="A95" s="6" t="s">
        <v>85</v>
      </c>
      <c r="B95" s="6" t="s">
        <v>92</v>
      </c>
      <c r="C95" s="6" t="s">
        <v>171</v>
      </c>
      <c r="D95" s="23" t="s">
        <v>204</v>
      </c>
      <c r="E95" s="6" t="s">
        <v>164</v>
      </c>
      <c r="F95" s="6" t="s">
        <v>162</v>
      </c>
      <c r="G95" s="7">
        <v>0.4</v>
      </c>
      <c r="H95" s="7" t="s">
        <v>95</v>
      </c>
      <c r="I95" s="6" t="s">
        <v>158</v>
      </c>
      <c r="J95" s="8" t="s">
        <v>93</v>
      </c>
    </row>
    <row r="96" spans="1:10" x14ac:dyDescent="0.3">
      <c r="A96" s="6" t="s">
        <v>83</v>
      </c>
      <c r="B96" s="6" t="s">
        <v>127</v>
      </c>
      <c r="C96" s="6" t="s">
        <v>172</v>
      </c>
      <c r="D96" s="23" t="s">
        <v>205</v>
      </c>
      <c r="E96" s="6" t="s">
        <v>164</v>
      </c>
      <c r="F96" s="6" t="s">
        <v>163</v>
      </c>
      <c r="G96" s="7">
        <v>0.4</v>
      </c>
      <c r="H96" s="7" t="s">
        <v>95</v>
      </c>
      <c r="I96" s="6" t="s">
        <v>159</v>
      </c>
      <c r="J96" s="8" t="s">
        <v>93</v>
      </c>
    </row>
    <row r="97" spans="1:10" x14ac:dyDescent="0.3">
      <c r="A97" s="6" t="s">
        <v>82</v>
      </c>
      <c r="B97" s="6" t="s">
        <v>128</v>
      </c>
      <c r="C97" s="6" t="s">
        <v>172</v>
      </c>
      <c r="D97" s="23" t="s">
        <v>205</v>
      </c>
      <c r="E97" s="6" t="s">
        <v>164</v>
      </c>
      <c r="F97" s="6" t="s">
        <v>163</v>
      </c>
      <c r="G97" s="7">
        <v>0.4</v>
      </c>
      <c r="H97" s="7" t="s">
        <v>95</v>
      </c>
      <c r="I97" s="6" t="s">
        <v>159</v>
      </c>
      <c r="J97" s="8" t="s">
        <v>93</v>
      </c>
    </row>
    <row r="98" spans="1:10" x14ac:dyDescent="0.3">
      <c r="A98" s="8" t="s">
        <v>91</v>
      </c>
      <c r="B98" s="6" t="s">
        <v>92</v>
      </c>
      <c r="C98" s="6" t="s">
        <v>175</v>
      </c>
      <c r="D98" s="23" t="s">
        <v>206</v>
      </c>
      <c r="E98" s="6" t="s">
        <v>164</v>
      </c>
      <c r="F98" s="6" t="s">
        <v>162</v>
      </c>
      <c r="G98" s="7">
        <v>0.4</v>
      </c>
      <c r="H98" s="7" t="s">
        <v>95</v>
      </c>
      <c r="I98" s="6" t="s">
        <v>158</v>
      </c>
      <c r="J98" s="8" t="s">
        <v>93</v>
      </c>
    </row>
    <row r="99" spans="1:10" ht="18" customHeight="1" x14ac:dyDescent="0.3">
      <c r="A99" s="6" t="s">
        <v>84</v>
      </c>
      <c r="B99" s="6" t="s">
        <v>92</v>
      </c>
      <c r="C99" s="6" t="s">
        <v>25</v>
      </c>
      <c r="D99" s="25" t="s">
        <v>207</v>
      </c>
      <c r="E99" s="6" t="s">
        <v>164</v>
      </c>
      <c r="F99" s="6" t="s">
        <v>162</v>
      </c>
      <c r="G99" s="7">
        <v>0.4</v>
      </c>
      <c r="H99" s="7" t="s">
        <v>95</v>
      </c>
      <c r="I99" s="6" t="s">
        <v>158</v>
      </c>
      <c r="J99" s="8" t="s">
        <v>93</v>
      </c>
    </row>
    <row r="100" spans="1:10" ht="17.25" customHeight="1" x14ac:dyDescent="0.3">
      <c r="A100" s="6" t="s">
        <v>84</v>
      </c>
      <c r="B100" s="6" t="s">
        <v>92</v>
      </c>
      <c r="C100" s="6" t="s">
        <v>25</v>
      </c>
      <c r="D100" s="25" t="s">
        <v>207</v>
      </c>
      <c r="E100" s="6" t="s">
        <v>164</v>
      </c>
      <c r="F100" s="6" t="s">
        <v>162</v>
      </c>
      <c r="G100" s="7">
        <v>0.4</v>
      </c>
      <c r="H100" s="7" t="s">
        <v>95</v>
      </c>
      <c r="I100" s="6" t="s">
        <v>158</v>
      </c>
      <c r="J100" s="8" t="s">
        <v>93</v>
      </c>
    </row>
    <row r="101" spans="1:10" x14ac:dyDescent="0.3">
      <c r="A101" s="6" t="s">
        <v>86</v>
      </c>
      <c r="B101" s="6" t="s">
        <v>92</v>
      </c>
      <c r="C101" s="6" t="s">
        <v>174</v>
      </c>
      <c r="D101" s="24" t="s">
        <v>208</v>
      </c>
      <c r="E101" s="6" t="s">
        <v>164</v>
      </c>
      <c r="F101" s="6" t="s">
        <v>162</v>
      </c>
      <c r="G101" s="7">
        <v>0.4</v>
      </c>
      <c r="H101" s="7" t="s">
        <v>95</v>
      </c>
      <c r="I101" s="6" t="s">
        <v>160</v>
      </c>
      <c r="J101" s="8" t="s">
        <v>93</v>
      </c>
    </row>
    <row r="102" spans="1:10" x14ac:dyDescent="0.3">
      <c r="A102" s="6" t="s">
        <v>87</v>
      </c>
      <c r="B102" s="6" t="s">
        <v>92</v>
      </c>
      <c r="C102" s="6" t="s">
        <v>173</v>
      </c>
      <c r="D102" s="24" t="s">
        <v>209</v>
      </c>
      <c r="E102" s="6" t="s">
        <v>164</v>
      </c>
      <c r="F102" s="6" t="s">
        <v>162</v>
      </c>
      <c r="G102" s="7">
        <v>0.4</v>
      </c>
      <c r="H102" s="7" t="s">
        <v>95</v>
      </c>
      <c r="I102" s="6" t="s">
        <v>158</v>
      </c>
      <c r="J102" s="8" t="s">
        <v>93</v>
      </c>
    </row>
    <row r="103" spans="1:10" x14ac:dyDescent="0.3">
      <c r="A103" s="6" t="s">
        <v>87</v>
      </c>
      <c r="B103" s="6" t="s">
        <v>92</v>
      </c>
      <c r="C103" s="6" t="s">
        <v>12</v>
      </c>
      <c r="D103" s="24" t="s">
        <v>209</v>
      </c>
      <c r="E103" s="6" t="s">
        <v>164</v>
      </c>
      <c r="F103" s="6" t="s">
        <v>162</v>
      </c>
      <c r="G103" s="7">
        <v>0.4</v>
      </c>
      <c r="H103" s="7" t="s">
        <v>95</v>
      </c>
      <c r="I103" s="6" t="s">
        <v>158</v>
      </c>
      <c r="J103" s="8" t="s">
        <v>93</v>
      </c>
    </row>
    <row r="104" spans="1:10" x14ac:dyDescent="0.3">
      <c r="A104" s="6" t="s">
        <v>88</v>
      </c>
      <c r="B104" s="6" t="s">
        <v>92</v>
      </c>
      <c r="C104" s="6" t="s">
        <v>176</v>
      </c>
      <c r="D104" s="23" t="s">
        <v>210</v>
      </c>
      <c r="E104" s="6" t="s">
        <v>164</v>
      </c>
      <c r="F104" s="6" t="s">
        <v>162</v>
      </c>
      <c r="G104" s="7">
        <v>0.4</v>
      </c>
      <c r="H104" s="7" t="s">
        <v>95</v>
      </c>
      <c r="I104" s="6" t="s">
        <v>161</v>
      </c>
      <c r="J104" s="8" t="s">
        <v>93</v>
      </c>
    </row>
    <row r="105" spans="1:10" x14ac:dyDescent="0.3">
      <c r="A105" s="6" t="s">
        <v>88</v>
      </c>
      <c r="B105" s="6" t="s">
        <v>92</v>
      </c>
      <c r="C105" s="6" t="s">
        <v>176</v>
      </c>
      <c r="D105" s="23" t="s">
        <v>210</v>
      </c>
      <c r="E105" s="6" t="s">
        <v>164</v>
      </c>
      <c r="F105" s="6" t="s">
        <v>162</v>
      </c>
      <c r="G105" s="7">
        <v>0.4</v>
      </c>
      <c r="H105" s="7" t="s">
        <v>95</v>
      </c>
      <c r="I105" s="6" t="s">
        <v>161</v>
      </c>
      <c r="J105" s="8" t="s">
        <v>93</v>
      </c>
    </row>
    <row r="106" spans="1:10" x14ac:dyDescent="0.3">
      <c r="A106" s="6" t="s">
        <v>89</v>
      </c>
      <c r="B106" s="6" t="s">
        <v>92</v>
      </c>
      <c r="C106" s="6" t="s">
        <v>178</v>
      </c>
      <c r="D106" s="23" t="s">
        <v>211</v>
      </c>
      <c r="E106" s="6" t="s">
        <v>164</v>
      </c>
      <c r="F106" s="6" t="s">
        <v>162</v>
      </c>
      <c r="G106" s="7">
        <v>0.4</v>
      </c>
      <c r="H106" s="7" t="s">
        <v>95</v>
      </c>
      <c r="I106" s="6" t="s">
        <v>161</v>
      </c>
      <c r="J106" s="8" t="s">
        <v>93</v>
      </c>
    </row>
    <row r="107" spans="1:10" x14ac:dyDescent="0.3">
      <c r="A107" s="11" t="s">
        <v>90</v>
      </c>
      <c r="B107" s="11" t="s">
        <v>129</v>
      </c>
      <c r="C107" s="11" t="s">
        <v>19</v>
      </c>
      <c r="D107" s="26" t="s">
        <v>212</v>
      </c>
      <c r="E107" s="6" t="s">
        <v>164</v>
      </c>
      <c r="F107" s="6" t="s">
        <v>162</v>
      </c>
      <c r="G107" s="12">
        <v>0.4</v>
      </c>
      <c r="H107" s="12" t="s">
        <v>95</v>
      </c>
      <c r="I107" s="6" t="s">
        <v>161</v>
      </c>
      <c r="J107" s="8" t="s">
        <v>93</v>
      </c>
    </row>
    <row r="108" spans="1:10" x14ac:dyDescent="0.3">
      <c r="A108" s="6" t="s">
        <v>78</v>
      </c>
      <c r="B108" s="10" t="s">
        <v>130</v>
      </c>
      <c r="C108" s="6" t="s">
        <v>177</v>
      </c>
      <c r="D108" s="26" t="s">
        <v>212</v>
      </c>
      <c r="E108" s="6" t="s">
        <v>164</v>
      </c>
      <c r="F108" s="6" t="s">
        <v>162</v>
      </c>
      <c r="G108" s="12">
        <v>0.4</v>
      </c>
      <c r="H108" s="12" t="s">
        <v>95</v>
      </c>
      <c r="I108" s="6" t="s">
        <v>161</v>
      </c>
      <c r="J108" s="8" t="s">
        <v>93</v>
      </c>
    </row>
    <row r="109" spans="1:10" x14ac:dyDescent="0.3">
      <c r="A109" s="6" t="s">
        <v>79</v>
      </c>
      <c r="B109" s="10" t="s">
        <v>131</v>
      </c>
      <c r="C109" s="6" t="s">
        <v>177</v>
      </c>
      <c r="D109" s="26" t="s">
        <v>212</v>
      </c>
      <c r="E109" s="6" t="s">
        <v>164</v>
      </c>
      <c r="F109" s="6" t="s">
        <v>162</v>
      </c>
      <c r="G109" s="12">
        <v>0.4</v>
      </c>
      <c r="H109" s="12" t="s">
        <v>95</v>
      </c>
      <c r="I109" s="6" t="s">
        <v>161</v>
      </c>
      <c r="J109" s="8" t="s">
        <v>93</v>
      </c>
    </row>
    <row r="110" spans="1:10" x14ac:dyDescent="0.3">
      <c r="A110" s="6" t="s">
        <v>80</v>
      </c>
      <c r="B110" s="10" t="s">
        <v>108</v>
      </c>
      <c r="C110" s="6" t="s">
        <v>177</v>
      </c>
      <c r="D110" s="26" t="s">
        <v>212</v>
      </c>
      <c r="E110" s="6" t="s">
        <v>164</v>
      </c>
      <c r="F110" s="6" t="s">
        <v>162</v>
      </c>
      <c r="G110" s="12">
        <v>0.4</v>
      </c>
      <c r="H110" s="12" t="s">
        <v>95</v>
      </c>
      <c r="I110" s="6" t="s">
        <v>161</v>
      </c>
      <c r="J110" s="8" t="s">
        <v>93</v>
      </c>
    </row>
    <row r="111" spans="1:10" x14ac:dyDescent="0.3">
      <c r="A111" s="6" t="s">
        <v>81</v>
      </c>
      <c r="B111" s="10" t="s">
        <v>132</v>
      </c>
      <c r="C111" s="6" t="s">
        <v>177</v>
      </c>
      <c r="D111" s="23" t="s">
        <v>212</v>
      </c>
      <c r="E111" s="6" t="s">
        <v>164</v>
      </c>
      <c r="F111" s="6" t="s">
        <v>162</v>
      </c>
      <c r="G111" s="7">
        <v>0.4</v>
      </c>
      <c r="H111" s="7" t="s">
        <v>95</v>
      </c>
      <c r="I111" s="6" t="s">
        <v>161</v>
      </c>
      <c r="J111" s="8" t="s">
        <v>93</v>
      </c>
    </row>
  </sheetData>
  <autoFilter ref="A1:J107" xr:uid="{09105EE9-2A75-4599-8DC8-9448DD348F13}">
    <sortState xmlns:xlrd2="http://schemas.microsoft.com/office/spreadsheetml/2017/richdata2" ref="A2:J107">
      <sortCondition ref="C1:C99"/>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8026DF55393C24BB623BDF75F43CC2E" ma:contentTypeVersion="6" ma:contentTypeDescription="Crée un document." ma:contentTypeScope="" ma:versionID="b429112a4c45f18ccf38e10424da4e4d">
  <xsd:schema xmlns:xsd="http://www.w3.org/2001/XMLSchema" xmlns:xs="http://www.w3.org/2001/XMLSchema" xmlns:p="http://schemas.microsoft.com/office/2006/metadata/properties" xmlns:ns2="a1f4e9f4-6cca-4d82-b902-c13a880a67b7" xmlns:ns3="f3911b3c-8104-451b-ad69-28db2acb61c7" targetNamespace="http://schemas.microsoft.com/office/2006/metadata/properties" ma:root="true" ma:fieldsID="67364ad0e8cee65c1260401bd973e520" ns2:_="" ns3:_="">
    <xsd:import namespace="a1f4e9f4-6cca-4d82-b902-c13a880a67b7"/>
    <xsd:import namespace="f3911b3c-8104-451b-ad69-28db2acb61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f4e9f4-6cca-4d82-b902-c13a880a67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911b3c-8104-451b-ad69-28db2acb61c7"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64088A-1AD8-4217-8348-FF0BC4E97E45}">
  <ds:schemaRefs>
    <ds:schemaRef ds:uri="http://schemas.microsoft.com/sharepoint/v3/contenttype/forms"/>
  </ds:schemaRefs>
</ds:datastoreItem>
</file>

<file path=customXml/itemProps2.xml><?xml version="1.0" encoding="utf-8"?>
<ds:datastoreItem xmlns:ds="http://schemas.openxmlformats.org/officeDocument/2006/customXml" ds:itemID="{4237C225-EF30-4880-A31D-A10E21A03C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f4e9f4-6cca-4d82-b902-c13a880a67b7"/>
    <ds:schemaRef ds:uri="f3911b3c-8104-451b-ad69-28db2acb61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64019C-E82F-4C3B-A7FD-BA5097BCF9F3}">
  <ds:schemaRefs>
    <ds:schemaRef ds:uri="http://purl.org/dc/elements/1.1/"/>
    <ds:schemaRef ds:uri="http://purl.org/dc/dcmitype/"/>
    <ds:schemaRef ds:uri="http://schemas.microsoft.com/office/infopath/2007/PartnerControls"/>
    <ds:schemaRef ds:uri="http://purl.org/dc/terms/"/>
    <ds:schemaRef ds:uri="http://schemas.microsoft.com/office/2006/documentManagement/types"/>
    <ds:schemaRef ds:uri="http://www.w3.org/XML/1998/namespace"/>
    <ds:schemaRef ds:uri="a1f4e9f4-6cca-4d82-b902-c13a880a67b7"/>
    <ds:schemaRef ds:uri="http://schemas.openxmlformats.org/package/2006/metadata/core-properties"/>
    <ds:schemaRef ds:uri="f3911b3c-8104-451b-ad69-28db2acb61c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Récapitulation opérations FSE+</vt:lpstr>
      <vt:lpstr>ESF+ acties</vt:lpstr>
      <vt:lpstr>Definities</vt: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HOEDAERT Laurens</dc:creator>
  <cp:keywords/>
  <dc:description/>
  <cp:lastModifiedBy>GOETMAECKERS Tim</cp:lastModifiedBy>
  <cp:revision/>
  <dcterms:created xsi:type="dcterms:W3CDTF">2023-10-10T13:11:21Z</dcterms:created>
  <dcterms:modified xsi:type="dcterms:W3CDTF">2026-08-05T06:31:39Z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0x010100E8026DF55393C24BB623BDF75F43CC2E</vt:lpwstr>
  </property>
</Properties>
</file>